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180" windowWidth="16815" windowHeight="7575" activeTab="2"/>
  </bookViews>
  <sheets>
    <sheet name="P19 Bronze" sheetId="12" r:id="rId1"/>
    <sheet name="P19 Silver" sheetId="15" r:id="rId2"/>
    <sheet name="N23 Bronze" sheetId="10" r:id="rId3"/>
    <sheet name="N23 Silver" sheetId="11" r:id="rId4"/>
    <sheet name="E53 Bronze" sheetId="8" r:id="rId5"/>
    <sheet name="E53 Silver" sheetId="9" r:id="rId6"/>
    <sheet name="M73 Bronze" sheetId="6" r:id="rId7"/>
    <sheet name="M73 Silver" sheetId="7" r:id="rId8"/>
    <sheet name="AM91 Bronze" sheetId="13" r:id="rId9"/>
    <sheet name="AM91 Silver" sheetId="5" r:id="rId10"/>
    <sheet name="PSG Bronze" sheetId="18" r:id="rId11"/>
    <sheet name="PSG Silver" sheetId="4" r:id="rId12"/>
    <sheet name="Inter I Bronze" sheetId="17" r:id="rId13"/>
    <sheet name=" Inter I Silver" sheetId="14" r:id="rId14"/>
    <sheet name="Sheet1" sheetId="19" r:id="rId15"/>
  </sheets>
  <definedNames>
    <definedName name="_xlnm._FilterDatabase" localSheetId="9" hidden="1">'AM91 Silver'!$B$8:$G$19</definedName>
    <definedName name="_xlnm.Print_Area" localSheetId="13">' Inter I Silver'!$A$1:$Q$10</definedName>
    <definedName name="_xlnm.Print_Area" localSheetId="8">'AM91 Bronze'!$B$1:$Q$27</definedName>
    <definedName name="_xlnm.Print_Area" localSheetId="9">'AM91 Silver'!$A$1:$S$19</definedName>
    <definedName name="_xlnm.Print_Area" localSheetId="4">'E53 Bronze'!$B$36:$U$59</definedName>
    <definedName name="_xlnm.Print_Area" localSheetId="5">'E53 Silver'!$A$1:$P$17</definedName>
    <definedName name="_xlnm.Print_Area" localSheetId="12">'Inter I Bronze'!$A$1:$Q$13</definedName>
    <definedName name="_xlnm.Print_Area" localSheetId="6">'M73 Bronze'!$Q$41,'M73 Bronze'!$C$14:$P$39</definedName>
    <definedName name="_xlnm.Print_Area" localSheetId="7">'M73 Silver'!$G:$G,'M73 Silver'!$B$1:$S$25</definedName>
    <definedName name="_xlnm.Print_Area" localSheetId="2">'N23 Bronze'!$A$40:$T$79</definedName>
    <definedName name="_xlnm.Print_Area" localSheetId="3">'N23 Silver'!$B$42:$U$67</definedName>
    <definedName name="_xlnm.Print_Area" localSheetId="0">'P19 Bronze'!$A$47:$T$83</definedName>
    <definedName name="_xlnm.Print_Area" localSheetId="1">'P19 Silver'!$A$1:$T$36</definedName>
    <definedName name="_xlnm.Print_Area" localSheetId="10">'PSG Bronze'!$B$1:$O$23</definedName>
    <definedName name="_xlnm.Print_Area" localSheetId="11">'PSG Silver'!$A$1:$Q$18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5" i="10" l="1"/>
  <c r="T76" i="10"/>
  <c r="T77" i="10"/>
  <c r="T78" i="10"/>
  <c r="T79" i="10"/>
  <c r="H15" i="15"/>
  <c r="J15" i="15"/>
  <c r="L15" i="15"/>
  <c r="M15" i="15"/>
  <c r="N15" i="15" s="1"/>
  <c r="H30" i="15"/>
  <c r="J30" i="15"/>
  <c r="L30" i="15"/>
  <c r="M30" i="15"/>
  <c r="N30" i="15" s="1"/>
  <c r="H25" i="15"/>
  <c r="J25" i="15"/>
  <c r="L25" i="15"/>
  <c r="M25" i="15"/>
  <c r="N25" i="15" s="1"/>
  <c r="H27" i="15"/>
  <c r="J27" i="15"/>
  <c r="L27" i="15"/>
  <c r="M27" i="15"/>
  <c r="N27" i="15" s="1"/>
  <c r="H32" i="15"/>
  <c r="J32" i="15"/>
  <c r="L32" i="15"/>
  <c r="M32" i="15"/>
  <c r="N32" i="15" s="1"/>
  <c r="H23" i="15"/>
  <c r="J23" i="15"/>
  <c r="L23" i="15"/>
  <c r="M23" i="15"/>
  <c r="N23" i="15" s="1"/>
  <c r="H33" i="15"/>
  <c r="J33" i="15"/>
  <c r="L33" i="15"/>
  <c r="M33" i="15"/>
  <c r="N33" i="15" s="1"/>
  <c r="H8" i="15"/>
  <c r="J8" i="15"/>
  <c r="L8" i="15"/>
  <c r="M8" i="15"/>
  <c r="N8" i="15" s="1"/>
  <c r="H24" i="15"/>
  <c r="J24" i="15"/>
  <c r="L24" i="15"/>
  <c r="M24" i="15"/>
  <c r="N24" i="15" s="1"/>
  <c r="H34" i="15"/>
  <c r="J34" i="15"/>
  <c r="L34" i="15"/>
  <c r="M34" i="15"/>
  <c r="N34" i="15" s="1"/>
  <c r="H35" i="15"/>
  <c r="J35" i="15"/>
  <c r="L35" i="15"/>
  <c r="M35" i="15"/>
  <c r="N35" i="15"/>
  <c r="H29" i="15"/>
  <c r="J29" i="15"/>
  <c r="L29" i="15"/>
  <c r="M29" i="15"/>
  <c r="N29" i="15"/>
  <c r="H28" i="15"/>
  <c r="J28" i="15"/>
  <c r="L28" i="15"/>
  <c r="M28" i="15"/>
  <c r="N28" i="15" s="1"/>
  <c r="H14" i="15"/>
  <c r="J14" i="15"/>
  <c r="L14" i="15"/>
  <c r="M14" i="15"/>
  <c r="N14" i="15" s="1"/>
  <c r="H31" i="15"/>
  <c r="J31" i="15"/>
  <c r="L31" i="15"/>
  <c r="M31" i="15"/>
  <c r="N31" i="15" s="1"/>
  <c r="H17" i="15"/>
  <c r="J17" i="15"/>
  <c r="L17" i="15"/>
  <c r="M17" i="15"/>
  <c r="N17" i="15" s="1"/>
  <c r="H16" i="15"/>
  <c r="J16" i="15"/>
  <c r="L16" i="15"/>
  <c r="M16" i="15"/>
  <c r="N16" i="15" s="1"/>
  <c r="H21" i="15"/>
  <c r="J21" i="15"/>
  <c r="L21" i="15"/>
  <c r="M21" i="15"/>
  <c r="N21" i="15" s="1"/>
  <c r="H11" i="15"/>
  <c r="J11" i="15"/>
  <c r="L11" i="15"/>
  <c r="M11" i="15"/>
  <c r="N11" i="15" s="1"/>
  <c r="H20" i="15"/>
  <c r="J20" i="15"/>
  <c r="L20" i="15"/>
  <c r="M20" i="15"/>
  <c r="N20" i="15" s="1"/>
  <c r="H9" i="15"/>
  <c r="J9" i="15"/>
  <c r="L9" i="15"/>
  <c r="M9" i="15"/>
  <c r="N9" i="15" s="1"/>
  <c r="H18" i="15"/>
  <c r="J18" i="15"/>
  <c r="L18" i="15"/>
  <c r="M18" i="15"/>
  <c r="N18" i="15" s="1"/>
  <c r="H12" i="15"/>
  <c r="J12" i="15"/>
  <c r="L12" i="15"/>
  <c r="M12" i="15"/>
  <c r="N12" i="15" s="1"/>
  <c r="H36" i="15"/>
  <c r="J36" i="15"/>
  <c r="L36" i="15"/>
  <c r="M36" i="15"/>
  <c r="N36" i="15" s="1"/>
  <c r="H13" i="15"/>
  <c r="J13" i="15"/>
  <c r="L13" i="15"/>
  <c r="M13" i="15"/>
  <c r="N13" i="15" s="1"/>
  <c r="H19" i="15"/>
  <c r="J19" i="15"/>
  <c r="L19" i="15"/>
  <c r="M19" i="15"/>
  <c r="N19" i="15" s="1"/>
  <c r="H26" i="15"/>
  <c r="J26" i="15"/>
  <c r="L26" i="15"/>
  <c r="M26" i="15"/>
  <c r="N26" i="15" s="1"/>
  <c r="M10" i="15"/>
  <c r="N10" i="15" s="1"/>
  <c r="L10" i="15"/>
  <c r="J10" i="15"/>
  <c r="H10" i="15"/>
  <c r="H81" i="12"/>
  <c r="J81" i="12"/>
  <c r="L81" i="12"/>
  <c r="M81" i="12"/>
  <c r="N81" i="12" s="1"/>
  <c r="H57" i="12"/>
  <c r="J57" i="12"/>
  <c r="L57" i="12"/>
  <c r="M57" i="12"/>
  <c r="N57" i="12" s="1"/>
  <c r="H82" i="12"/>
  <c r="J82" i="12"/>
  <c r="L82" i="12"/>
  <c r="M82" i="12"/>
  <c r="N82" i="12" s="1"/>
  <c r="H56" i="12"/>
  <c r="J56" i="12"/>
  <c r="L56" i="12"/>
  <c r="M56" i="12"/>
  <c r="N56" i="12" s="1"/>
  <c r="H83" i="12"/>
  <c r="J83" i="12"/>
  <c r="L83" i="12"/>
  <c r="M83" i="12"/>
  <c r="N83" i="12" s="1"/>
  <c r="H54" i="12"/>
  <c r="J54" i="12"/>
  <c r="L54" i="12"/>
  <c r="M54" i="12"/>
  <c r="N54" i="12" s="1"/>
  <c r="H51" i="12"/>
  <c r="J51" i="12"/>
  <c r="L51" i="12"/>
  <c r="M51" i="12"/>
  <c r="N51" i="12" s="1"/>
  <c r="H84" i="12"/>
  <c r="J84" i="12"/>
  <c r="L84" i="12"/>
  <c r="M84" i="12"/>
  <c r="N84" i="12" s="1"/>
  <c r="H66" i="12"/>
  <c r="J66" i="12"/>
  <c r="L66" i="12"/>
  <c r="M66" i="12"/>
  <c r="N66" i="12" s="1"/>
  <c r="H85" i="12"/>
  <c r="J85" i="12"/>
  <c r="L85" i="12"/>
  <c r="M85" i="12"/>
  <c r="N85" i="12" s="1"/>
  <c r="H64" i="12"/>
  <c r="J64" i="12"/>
  <c r="L64" i="12"/>
  <c r="M64" i="12"/>
  <c r="N64" i="12" s="1"/>
  <c r="H55" i="12"/>
  <c r="J55" i="12"/>
  <c r="L55" i="12"/>
  <c r="M55" i="12"/>
  <c r="N55" i="12" s="1"/>
  <c r="H59" i="12"/>
  <c r="J59" i="12"/>
  <c r="L59" i="12"/>
  <c r="M59" i="12"/>
  <c r="N59" i="12" s="1"/>
  <c r="H68" i="12"/>
  <c r="J68" i="12"/>
  <c r="L68" i="12"/>
  <c r="M68" i="12"/>
  <c r="N68" i="12" s="1"/>
  <c r="H61" i="12"/>
  <c r="J61" i="12"/>
  <c r="L61" i="12"/>
  <c r="M61" i="12"/>
  <c r="N61" i="12" s="1"/>
  <c r="H75" i="12"/>
  <c r="J75" i="12"/>
  <c r="L75" i="12"/>
  <c r="M75" i="12"/>
  <c r="N75" i="12" s="1"/>
  <c r="H58" i="12"/>
  <c r="J58" i="12"/>
  <c r="L58" i="12"/>
  <c r="M58" i="12"/>
  <c r="N58" i="12" s="1"/>
  <c r="H70" i="12"/>
  <c r="J70" i="12"/>
  <c r="L70" i="12"/>
  <c r="M70" i="12"/>
  <c r="N70" i="12" s="1"/>
  <c r="H67" i="12"/>
  <c r="J67" i="12"/>
  <c r="L67" i="12"/>
  <c r="M67" i="12"/>
  <c r="N67" i="12" s="1"/>
  <c r="H73" i="12"/>
  <c r="J73" i="12"/>
  <c r="L73" i="12"/>
  <c r="M73" i="12"/>
  <c r="N73" i="12" s="1"/>
  <c r="H86" i="12"/>
  <c r="J86" i="12"/>
  <c r="L86" i="12"/>
  <c r="M86" i="12"/>
  <c r="N86" i="12" s="1"/>
  <c r="H78" i="12"/>
  <c r="J78" i="12"/>
  <c r="L78" i="12"/>
  <c r="M78" i="12"/>
  <c r="N78" i="12" s="1"/>
  <c r="H80" i="12"/>
  <c r="J80" i="12"/>
  <c r="L80" i="12"/>
  <c r="M80" i="12"/>
  <c r="N80" i="12" s="1"/>
  <c r="H74" i="12"/>
  <c r="J74" i="12"/>
  <c r="L74" i="12"/>
  <c r="M74" i="12"/>
  <c r="N74" i="12" s="1"/>
  <c r="H72" i="12"/>
  <c r="J72" i="12"/>
  <c r="L72" i="12"/>
  <c r="M72" i="12"/>
  <c r="N72" i="12" s="1"/>
  <c r="H65" i="12"/>
  <c r="J65" i="12"/>
  <c r="L65" i="12"/>
  <c r="M65" i="12"/>
  <c r="N65" i="12" s="1"/>
  <c r="H71" i="12"/>
  <c r="J71" i="12"/>
  <c r="L71" i="12"/>
  <c r="M71" i="12"/>
  <c r="N71" i="12" s="1"/>
  <c r="H77" i="12"/>
  <c r="J77" i="12"/>
  <c r="L77" i="12"/>
  <c r="M77" i="12"/>
  <c r="N77" i="12" s="1"/>
  <c r="H62" i="12"/>
  <c r="J62" i="12"/>
  <c r="L62" i="12"/>
  <c r="M62" i="12"/>
  <c r="N62" i="12" s="1"/>
  <c r="H53" i="12"/>
  <c r="J53" i="12"/>
  <c r="L53" i="12"/>
  <c r="M53" i="12"/>
  <c r="N53" i="12" s="1"/>
  <c r="H60" i="12"/>
  <c r="J60" i="12"/>
  <c r="L60" i="12"/>
  <c r="M60" i="12"/>
  <c r="N60" i="12" s="1"/>
  <c r="H79" i="12"/>
  <c r="J79" i="12"/>
  <c r="L79" i="12"/>
  <c r="M79" i="12"/>
  <c r="N79" i="12" s="1"/>
  <c r="H76" i="12"/>
  <c r="J76" i="12"/>
  <c r="L76" i="12"/>
  <c r="M76" i="12"/>
  <c r="N76" i="12" s="1"/>
  <c r="H63" i="12"/>
  <c r="J63" i="12"/>
  <c r="L63" i="12"/>
  <c r="M63" i="12"/>
  <c r="N63" i="12" s="1"/>
  <c r="H52" i="12"/>
  <c r="J52" i="12"/>
  <c r="L52" i="12"/>
  <c r="M52" i="12"/>
  <c r="N52" i="12" s="1"/>
  <c r="M69" i="12"/>
  <c r="N69" i="12" s="1"/>
  <c r="L69" i="12"/>
  <c r="J69" i="12"/>
  <c r="H69" i="12"/>
  <c r="T69" i="12" s="1"/>
  <c r="H20" i="12"/>
  <c r="J20" i="12"/>
  <c r="L20" i="12"/>
  <c r="M20" i="12"/>
  <c r="N20" i="12" s="1"/>
  <c r="H36" i="12"/>
  <c r="J36" i="12"/>
  <c r="L36" i="12"/>
  <c r="M36" i="12"/>
  <c r="N36" i="12"/>
  <c r="H37" i="12"/>
  <c r="J37" i="12"/>
  <c r="L37" i="12"/>
  <c r="M37" i="12"/>
  <c r="N37" i="12" s="1"/>
  <c r="H19" i="12"/>
  <c r="J19" i="12"/>
  <c r="L19" i="12"/>
  <c r="M19" i="12"/>
  <c r="N19" i="12" s="1"/>
  <c r="H14" i="12"/>
  <c r="J14" i="12"/>
  <c r="L14" i="12"/>
  <c r="M14" i="12"/>
  <c r="N14" i="12" s="1"/>
  <c r="H38" i="12"/>
  <c r="J38" i="12"/>
  <c r="L38" i="12"/>
  <c r="M38" i="12"/>
  <c r="N38" i="12" s="1"/>
  <c r="H34" i="12"/>
  <c r="J34" i="12"/>
  <c r="L34" i="12"/>
  <c r="M34" i="12"/>
  <c r="N34" i="12" s="1"/>
  <c r="H8" i="12"/>
  <c r="J8" i="12"/>
  <c r="L8" i="12"/>
  <c r="M8" i="12"/>
  <c r="N8" i="12" s="1"/>
  <c r="H26" i="12"/>
  <c r="J26" i="12"/>
  <c r="L26" i="12"/>
  <c r="M26" i="12"/>
  <c r="N26" i="12" s="1"/>
  <c r="H16" i="12"/>
  <c r="J16" i="12"/>
  <c r="L16" i="12"/>
  <c r="M16" i="12"/>
  <c r="N16" i="12" s="1"/>
  <c r="H29" i="12"/>
  <c r="J29" i="12"/>
  <c r="L29" i="12"/>
  <c r="M29" i="12"/>
  <c r="N29" i="12" s="1"/>
  <c r="H30" i="12"/>
  <c r="J30" i="12"/>
  <c r="L30" i="12"/>
  <c r="M30" i="12"/>
  <c r="N30" i="12" s="1"/>
  <c r="H39" i="12"/>
  <c r="J39" i="12"/>
  <c r="L39" i="12"/>
  <c r="M39" i="12"/>
  <c r="N39" i="12" s="1"/>
  <c r="H40" i="12"/>
  <c r="J40" i="12"/>
  <c r="L40" i="12"/>
  <c r="M40" i="12"/>
  <c r="N40" i="12" s="1"/>
  <c r="H41" i="12"/>
  <c r="J41" i="12"/>
  <c r="L41" i="12"/>
  <c r="M41" i="12"/>
  <c r="N41" i="12" s="1"/>
  <c r="H42" i="12"/>
  <c r="J42" i="12"/>
  <c r="L42" i="12"/>
  <c r="M42" i="12"/>
  <c r="N42" i="12" s="1"/>
  <c r="H32" i="12"/>
  <c r="J32" i="12"/>
  <c r="L32" i="12"/>
  <c r="M32" i="12"/>
  <c r="N32" i="12" s="1"/>
  <c r="H43" i="12"/>
  <c r="J43" i="12"/>
  <c r="L43" i="12"/>
  <c r="M43" i="12"/>
  <c r="N43" i="12" s="1"/>
  <c r="H23" i="12"/>
  <c r="J23" i="12"/>
  <c r="L23" i="12"/>
  <c r="M23" i="12"/>
  <c r="N23" i="12" s="1"/>
  <c r="H17" i="12"/>
  <c r="J17" i="12"/>
  <c r="L17" i="12"/>
  <c r="M17" i="12"/>
  <c r="N17" i="12" s="1"/>
  <c r="H22" i="12"/>
  <c r="J22" i="12"/>
  <c r="L22" i="12"/>
  <c r="M22" i="12"/>
  <c r="N22" i="12" s="1"/>
  <c r="H24" i="12"/>
  <c r="J24" i="12"/>
  <c r="L24" i="12"/>
  <c r="M24" i="12"/>
  <c r="N24" i="12" s="1"/>
  <c r="H13" i="12"/>
  <c r="J13" i="12"/>
  <c r="L13" i="12"/>
  <c r="M13" i="12"/>
  <c r="N13" i="12" s="1"/>
  <c r="H28" i="12"/>
  <c r="J28" i="12"/>
  <c r="L28" i="12"/>
  <c r="M28" i="12"/>
  <c r="N28" i="12" s="1"/>
  <c r="H33" i="12"/>
  <c r="J33" i="12"/>
  <c r="L33" i="12"/>
  <c r="M33" i="12"/>
  <c r="N33" i="12" s="1"/>
  <c r="H27" i="12"/>
  <c r="J27" i="12"/>
  <c r="L27" i="12"/>
  <c r="M27" i="12"/>
  <c r="N27" i="12" s="1"/>
  <c r="H44" i="12"/>
  <c r="J44" i="12"/>
  <c r="L44" i="12"/>
  <c r="M44" i="12"/>
  <c r="N44" i="12" s="1"/>
  <c r="H12" i="12"/>
  <c r="J12" i="12"/>
  <c r="L12" i="12"/>
  <c r="M12" i="12"/>
  <c r="N12" i="12" s="1"/>
  <c r="H11" i="12"/>
  <c r="J11" i="12"/>
  <c r="L11" i="12"/>
  <c r="M11" i="12"/>
  <c r="N11" i="12" s="1"/>
  <c r="H35" i="12"/>
  <c r="J35" i="12"/>
  <c r="L35" i="12"/>
  <c r="M35" i="12"/>
  <c r="N35" i="12" s="1"/>
  <c r="H9" i="12"/>
  <c r="J9" i="12"/>
  <c r="L9" i="12"/>
  <c r="M9" i="12"/>
  <c r="N9" i="12" s="1"/>
  <c r="H10" i="12"/>
  <c r="J10" i="12"/>
  <c r="L10" i="12"/>
  <c r="M10" i="12"/>
  <c r="N10" i="12" s="1"/>
  <c r="H31" i="12"/>
  <c r="J31" i="12"/>
  <c r="L31" i="12"/>
  <c r="M31" i="12"/>
  <c r="N31" i="12" s="1"/>
  <c r="H25" i="12"/>
  <c r="J25" i="12"/>
  <c r="L25" i="12"/>
  <c r="M25" i="12"/>
  <c r="N25" i="12" s="1"/>
  <c r="H15" i="12"/>
  <c r="J15" i="12"/>
  <c r="L15" i="12"/>
  <c r="M15" i="12"/>
  <c r="N15" i="12" s="1"/>
  <c r="H18" i="12"/>
  <c r="J18" i="12"/>
  <c r="L18" i="12"/>
  <c r="M18" i="12"/>
  <c r="N18" i="12" s="1"/>
  <c r="M21" i="12"/>
  <c r="N21" i="12" s="1"/>
  <c r="L21" i="12"/>
  <c r="J21" i="12"/>
  <c r="H21" i="12"/>
  <c r="M22" i="15"/>
  <c r="N22" i="15" s="1"/>
  <c r="L22" i="15"/>
  <c r="J22" i="15"/>
  <c r="H22" i="15"/>
  <c r="L59" i="10"/>
  <c r="M59" i="10"/>
  <c r="N59" i="10" s="1"/>
  <c r="L64" i="10"/>
  <c r="M64" i="10"/>
  <c r="N64" i="10" s="1"/>
  <c r="L50" i="10"/>
  <c r="M50" i="10"/>
  <c r="N50" i="10" s="1"/>
  <c r="L68" i="10"/>
  <c r="M68" i="10"/>
  <c r="N68" i="10" s="1"/>
  <c r="L65" i="10"/>
  <c r="M65" i="10"/>
  <c r="N65" i="10" s="1"/>
  <c r="L55" i="10"/>
  <c r="M55" i="10"/>
  <c r="N55" i="10" s="1"/>
  <c r="L48" i="10"/>
  <c r="M48" i="10"/>
  <c r="N48" i="10" s="1"/>
  <c r="L54" i="10"/>
  <c r="M54" i="10"/>
  <c r="N54" i="10" s="1"/>
  <c r="L67" i="10"/>
  <c r="M67" i="10"/>
  <c r="N67" i="10" s="1"/>
  <c r="L57" i="10"/>
  <c r="M57" i="10"/>
  <c r="N57" i="10" s="1"/>
  <c r="L45" i="10"/>
  <c r="M45" i="10"/>
  <c r="N45" i="10" s="1"/>
  <c r="L69" i="10"/>
  <c r="M69" i="10"/>
  <c r="N69" i="10" s="1"/>
  <c r="L51" i="10"/>
  <c r="M51" i="10"/>
  <c r="N51" i="10" s="1"/>
  <c r="L47" i="10"/>
  <c r="M47" i="10"/>
  <c r="N47" i="10" s="1"/>
  <c r="L44" i="10"/>
  <c r="M44" i="10"/>
  <c r="N44" i="10" s="1"/>
  <c r="L49" i="10"/>
  <c r="M49" i="10"/>
  <c r="N49" i="10" s="1"/>
  <c r="L52" i="10"/>
  <c r="M52" i="10"/>
  <c r="N52" i="10" s="1"/>
  <c r="L56" i="10"/>
  <c r="M56" i="10"/>
  <c r="N56" i="10" s="1"/>
  <c r="L70" i="10"/>
  <c r="M70" i="10"/>
  <c r="N70" i="10" s="1"/>
  <c r="L63" i="10"/>
  <c r="M63" i="10"/>
  <c r="N63" i="10" s="1"/>
  <c r="L46" i="10"/>
  <c r="M46" i="10"/>
  <c r="N46" i="10" s="1"/>
  <c r="L71" i="10"/>
  <c r="M71" i="10"/>
  <c r="N71" i="10" s="1"/>
  <c r="L72" i="10"/>
  <c r="M72" i="10"/>
  <c r="N72" i="10" s="1"/>
  <c r="L73" i="10"/>
  <c r="M73" i="10"/>
  <c r="N73" i="10" s="1"/>
  <c r="L62" i="10"/>
  <c r="M62" i="10"/>
  <c r="N62" i="10" s="1"/>
  <c r="L66" i="10"/>
  <c r="M66" i="10"/>
  <c r="N66" i="10" s="1"/>
  <c r="L58" i="10"/>
  <c r="M58" i="10"/>
  <c r="N58" i="10" s="1"/>
  <c r="L61" i="10"/>
  <c r="M61" i="10"/>
  <c r="N61" i="10" s="1"/>
  <c r="L74" i="10"/>
  <c r="M74" i="10"/>
  <c r="N74" i="10" s="1"/>
  <c r="L53" i="10"/>
  <c r="M53" i="10"/>
  <c r="N53" i="10" s="1"/>
  <c r="J59" i="10"/>
  <c r="J64" i="10"/>
  <c r="J50" i="10"/>
  <c r="J68" i="10"/>
  <c r="J65" i="10"/>
  <c r="J55" i="10"/>
  <c r="J48" i="10"/>
  <c r="J54" i="10"/>
  <c r="J67" i="10"/>
  <c r="J57" i="10"/>
  <c r="J45" i="10"/>
  <c r="J69" i="10"/>
  <c r="J51" i="10"/>
  <c r="J47" i="10"/>
  <c r="J44" i="10"/>
  <c r="J49" i="10"/>
  <c r="J52" i="10"/>
  <c r="J56" i="10"/>
  <c r="J70" i="10"/>
  <c r="J63" i="10"/>
  <c r="J46" i="10"/>
  <c r="J71" i="10"/>
  <c r="J72" i="10"/>
  <c r="J73" i="10"/>
  <c r="J62" i="10"/>
  <c r="J66" i="10"/>
  <c r="J58" i="10"/>
  <c r="J61" i="10"/>
  <c r="J74" i="10"/>
  <c r="J53" i="10"/>
  <c r="H59" i="10"/>
  <c r="H64" i="10"/>
  <c r="H50" i="10"/>
  <c r="H68" i="10"/>
  <c r="H65" i="10"/>
  <c r="H55" i="10"/>
  <c r="H48" i="10"/>
  <c r="H54" i="10"/>
  <c r="H67" i="10"/>
  <c r="H57" i="10"/>
  <c r="H45" i="10"/>
  <c r="H69" i="10"/>
  <c r="H51" i="10"/>
  <c r="H47" i="10"/>
  <c r="H44" i="10"/>
  <c r="H49" i="10"/>
  <c r="H52" i="10"/>
  <c r="H56" i="10"/>
  <c r="H70" i="10"/>
  <c r="H63" i="10"/>
  <c r="H46" i="10"/>
  <c r="H71" i="10"/>
  <c r="H72" i="10"/>
  <c r="H73" i="10"/>
  <c r="H62" i="10"/>
  <c r="H66" i="10"/>
  <c r="H58" i="10"/>
  <c r="H61" i="10"/>
  <c r="H74" i="10"/>
  <c r="T74" i="10" s="1"/>
  <c r="H53" i="10"/>
  <c r="M60" i="10"/>
  <c r="N60" i="10" s="1"/>
  <c r="L60" i="10"/>
  <c r="J60" i="10"/>
  <c r="M24" i="10"/>
  <c r="N24" i="10" s="1"/>
  <c r="M36" i="10"/>
  <c r="N36" i="10" s="1"/>
  <c r="M21" i="10"/>
  <c r="N21" i="10" s="1"/>
  <c r="M26" i="10"/>
  <c r="N26" i="10" s="1"/>
  <c r="M14" i="10"/>
  <c r="N14" i="10" s="1"/>
  <c r="M33" i="10"/>
  <c r="N33" i="10" s="1"/>
  <c r="M8" i="10"/>
  <c r="N8" i="10" s="1"/>
  <c r="M16" i="10"/>
  <c r="N16" i="10" s="1"/>
  <c r="M34" i="10"/>
  <c r="N34" i="10" s="1"/>
  <c r="M28" i="10"/>
  <c r="N28" i="10" s="1"/>
  <c r="M27" i="10"/>
  <c r="N27" i="10" s="1"/>
  <c r="M12" i="10"/>
  <c r="N12" i="10" s="1"/>
  <c r="M37" i="10"/>
  <c r="N37" i="10" s="1"/>
  <c r="M10" i="10"/>
  <c r="N10" i="10" s="1"/>
  <c r="M20" i="10"/>
  <c r="N20" i="10" s="1"/>
  <c r="M13" i="10"/>
  <c r="N13" i="10" s="1"/>
  <c r="M29" i="10"/>
  <c r="N29" i="10" s="1"/>
  <c r="M17" i="10"/>
  <c r="N17" i="10" s="1"/>
  <c r="M31" i="10"/>
  <c r="N31" i="10" s="1"/>
  <c r="M11" i="10"/>
  <c r="N11" i="10" s="1"/>
  <c r="M32" i="10"/>
  <c r="N32" i="10" s="1"/>
  <c r="M19" i="10"/>
  <c r="N19" i="10" s="1"/>
  <c r="M30" i="10"/>
  <c r="N30" i="10" s="1"/>
  <c r="M25" i="10"/>
  <c r="N25" i="10" s="1"/>
  <c r="M18" i="10"/>
  <c r="N18" i="10" s="1"/>
  <c r="M9" i="10"/>
  <c r="N9" i="10" s="1"/>
  <c r="M35" i="10"/>
  <c r="N35" i="10" s="1"/>
  <c r="M22" i="10"/>
  <c r="N22" i="10" s="1"/>
  <c r="M23" i="10"/>
  <c r="N23" i="10" s="1"/>
  <c r="L24" i="10"/>
  <c r="L36" i="10"/>
  <c r="L21" i="10"/>
  <c r="L26" i="10"/>
  <c r="L14" i="10"/>
  <c r="L33" i="10"/>
  <c r="L8" i="10"/>
  <c r="L16" i="10"/>
  <c r="L34" i="10"/>
  <c r="L28" i="10"/>
  <c r="L27" i="10"/>
  <c r="L12" i="10"/>
  <c r="L37" i="10"/>
  <c r="L10" i="10"/>
  <c r="L20" i="10"/>
  <c r="L13" i="10"/>
  <c r="L29" i="10"/>
  <c r="L17" i="10"/>
  <c r="L31" i="10"/>
  <c r="L11" i="10"/>
  <c r="L32" i="10"/>
  <c r="L19" i="10"/>
  <c r="L30" i="10"/>
  <c r="L25" i="10"/>
  <c r="L18" i="10"/>
  <c r="L9" i="10"/>
  <c r="L35" i="10"/>
  <c r="L22" i="10"/>
  <c r="L23" i="10"/>
  <c r="J24" i="10"/>
  <c r="J36" i="10"/>
  <c r="J21" i="10"/>
  <c r="J26" i="10"/>
  <c r="J14" i="10"/>
  <c r="J33" i="10"/>
  <c r="J8" i="10"/>
  <c r="J16" i="10"/>
  <c r="J34" i="10"/>
  <c r="J28" i="10"/>
  <c r="J27" i="10"/>
  <c r="J12" i="10"/>
  <c r="J37" i="10"/>
  <c r="J10" i="10"/>
  <c r="J20" i="10"/>
  <c r="J13" i="10"/>
  <c r="J29" i="10"/>
  <c r="J17" i="10"/>
  <c r="J31" i="10"/>
  <c r="J11" i="10"/>
  <c r="J32" i="10"/>
  <c r="J19" i="10"/>
  <c r="J30" i="10"/>
  <c r="J25" i="10"/>
  <c r="J18" i="10"/>
  <c r="J9" i="10"/>
  <c r="J35" i="10"/>
  <c r="J22" i="10"/>
  <c r="J23" i="10"/>
  <c r="H60" i="10"/>
  <c r="H24" i="10"/>
  <c r="H36" i="10"/>
  <c r="H21" i="10"/>
  <c r="H26" i="10"/>
  <c r="H14" i="10"/>
  <c r="H33" i="10"/>
  <c r="H8" i="10"/>
  <c r="H16" i="10"/>
  <c r="H34" i="10"/>
  <c r="H28" i="10"/>
  <c r="H27" i="10"/>
  <c r="H12" i="10"/>
  <c r="H37" i="10"/>
  <c r="H10" i="10"/>
  <c r="H20" i="10"/>
  <c r="H13" i="10"/>
  <c r="H29" i="10"/>
  <c r="H17" i="10"/>
  <c r="H31" i="10"/>
  <c r="H11" i="10"/>
  <c r="H32" i="10"/>
  <c r="H19" i="10"/>
  <c r="H30" i="10"/>
  <c r="H25" i="10"/>
  <c r="H18" i="10"/>
  <c r="H9" i="10"/>
  <c r="H35" i="10"/>
  <c r="H22" i="10"/>
  <c r="H23" i="10"/>
  <c r="M15" i="10"/>
  <c r="N15" i="10" s="1"/>
  <c r="L15" i="10"/>
  <c r="J15" i="10"/>
  <c r="H15" i="10"/>
  <c r="T61" i="10" l="1"/>
  <c r="T68" i="10"/>
  <c r="T57" i="10"/>
  <c r="T58" i="10"/>
  <c r="T70" i="10"/>
  <c r="T73" i="10"/>
  <c r="T69" i="10"/>
  <c r="T55" i="10"/>
  <c r="T53" i="10"/>
  <c r="T71" i="10"/>
  <c r="T64" i="10"/>
  <c r="T60" i="10"/>
  <c r="T59" i="10"/>
  <c r="T72" i="10"/>
  <c r="T48" i="10"/>
  <c r="T50" i="10"/>
  <c r="T62" i="10"/>
  <c r="T66" i="10"/>
  <c r="T46" i="10"/>
  <c r="T63" i="10"/>
  <c r="T56" i="10"/>
  <c r="T52" i="10"/>
  <c r="T49" i="10"/>
  <c r="T44" i="10"/>
  <c r="T47" i="10"/>
  <c r="T51" i="10"/>
  <c r="T45" i="10"/>
  <c r="T67" i="10"/>
  <c r="T54" i="10"/>
  <c r="T65" i="10"/>
  <c r="T82" i="12"/>
  <c r="T84" i="12"/>
  <c r="T52" i="12"/>
  <c r="T63" i="12"/>
  <c r="T76" i="12"/>
  <c r="T79" i="12"/>
  <c r="T60" i="12"/>
  <c r="T74" i="12"/>
  <c r="T53" i="12"/>
  <c r="T77" i="12"/>
  <c r="T71" i="12"/>
  <c r="T80" i="12"/>
  <c r="T67" i="12"/>
  <c r="T70" i="12"/>
  <c r="T58" i="12"/>
  <c r="T61" i="12"/>
  <c r="T68" i="12"/>
  <c r="T59" i="12"/>
  <c r="T85" i="12"/>
  <c r="T66" i="12"/>
  <c r="T54" i="12"/>
  <c r="T83" i="12"/>
  <c r="T56" i="12"/>
  <c r="T62" i="12"/>
  <c r="T65" i="12"/>
  <c r="T72" i="12"/>
  <c r="T78" i="12"/>
  <c r="T86" i="12"/>
  <c r="T73" i="12"/>
  <c r="T75" i="12"/>
  <c r="T55" i="12"/>
  <c r="T64" i="12"/>
  <c r="T51" i="12"/>
  <c r="T57" i="12"/>
  <c r="T81" i="12"/>
  <c r="U58" i="8"/>
  <c r="U63" i="8"/>
  <c r="U70" i="8"/>
  <c r="M24" i="8"/>
  <c r="I25" i="8"/>
  <c r="K25" i="8"/>
  <c r="M25" i="8"/>
  <c r="N25" i="8"/>
  <c r="O25" i="8" s="1"/>
  <c r="I9" i="8"/>
  <c r="K9" i="8"/>
  <c r="M9" i="8"/>
  <c r="N9" i="8"/>
  <c r="O9" i="8" s="1"/>
  <c r="I11" i="8"/>
  <c r="K11" i="8"/>
  <c r="M11" i="8"/>
  <c r="N11" i="8"/>
  <c r="O11" i="8" s="1"/>
  <c r="I28" i="8"/>
  <c r="K28" i="8"/>
  <c r="M28" i="8"/>
  <c r="N28" i="8"/>
  <c r="O28" i="8" s="1"/>
  <c r="I34" i="8"/>
  <c r="K34" i="8"/>
  <c r="M34" i="8"/>
  <c r="N34" i="8"/>
  <c r="O34" i="8" s="1"/>
  <c r="I22" i="8"/>
  <c r="K22" i="8"/>
  <c r="M22" i="8"/>
  <c r="N22" i="8"/>
  <c r="O22" i="8" s="1"/>
  <c r="I20" i="8"/>
  <c r="K20" i="8"/>
  <c r="M20" i="8"/>
  <c r="N20" i="8"/>
  <c r="O20" i="8" s="1"/>
  <c r="I29" i="8"/>
  <c r="K29" i="8"/>
  <c r="M29" i="8"/>
  <c r="N29" i="8"/>
  <c r="O29" i="8" s="1"/>
  <c r="I18" i="8"/>
  <c r="K18" i="8"/>
  <c r="M18" i="8"/>
  <c r="N18" i="8"/>
  <c r="O18" i="8" s="1"/>
  <c r="I17" i="8"/>
  <c r="K17" i="8"/>
  <c r="M17" i="8"/>
  <c r="N17" i="8"/>
  <c r="O17" i="8" s="1"/>
  <c r="I8" i="8"/>
  <c r="K8" i="8"/>
  <c r="M8" i="8"/>
  <c r="N8" i="8"/>
  <c r="O8" i="8" s="1"/>
  <c r="I15" i="8"/>
  <c r="K15" i="8"/>
  <c r="M15" i="8"/>
  <c r="N15" i="8"/>
  <c r="O15" i="8" s="1"/>
  <c r="I16" i="8"/>
  <c r="K16" i="8"/>
  <c r="M16" i="8"/>
  <c r="N16" i="8"/>
  <c r="O16" i="8" s="1"/>
  <c r="I21" i="8"/>
  <c r="K21" i="8"/>
  <c r="M21" i="8"/>
  <c r="N21" i="8"/>
  <c r="O21" i="8" s="1"/>
  <c r="I12" i="8"/>
  <c r="K12" i="8"/>
  <c r="M12" i="8"/>
  <c r="N12" i="8"/>
  <c r="O12" i="8" s="1"/>
  <c r="I27" i="8"/>
  <c r="K27" i="8"/>
  <c r="M27" i="8"/>
  <c r="N27" i="8"/>
  <c r="O27" i="8" s="1"/>
  <c r="I10" i="8"/>
  <c r="K10" i="8"/>
  <c r="M10" i="8"/>
  <c r="N10" i="8"/>
  <c r="O10" i="8" s="1"/>
  <c r="I30" i="8"/>
  <c r="K30" i="8"/>
  <c r="M30" i="8"/>
  <c r="N30" i="8"/>
  <c r="O30" i="8" s="1"/>
  <c r="I14" i="8"/>
  <c r="K14" i="8"/>
  <c r="M14" i="8"/>
  <c r="N14" i="8"/>
  <c r="O14" i="8" s="1"/>
  <c r="I23" i="8"/>
  <c r="K23" i="8"/>
  <c r="M23" i="8"/>
  <c r="N23" i="8"/>
  <c r="O23" i="8" s="1"/>
  <c r="I26" i="8"/>
  <c r="K26" i="8"/>
  <c r="M26" i="8"/>
  <c r="N26" i="8"/>
  <c r="O26" i="8" s="1"/>
  <c r="M13" i="8"/>
  <c r="M32" i="8"/>
  <c r="M31" i="8"/>
  <c r="I33" i="8"/>
  <c r="K33" i="8"/>
  <c r="M33" i="8"/>
  <c r="N33" i="8"/>
  <c r="O33" i="8" s="1"/>
  <c r="I60" i="8"/>
  <c r="K60" i="8"/>
  <c r="M60" i="8"/>
  <c r="U60" i="8" s="1"/>
  <c r="N60" i="8"/>
  <c r="O60" i="8" s="1"/>
  <c r="I58" i="8"/>
  <c r="K58" i="8"/>
  <c r="M58" i="8"/>
  <c r="N58" i="8"/>
  <c r="O58" i="8" s="1"/>
  <c r="I59" i="8"/>
  <c r="K59" i="8"/>
  <c r="M59" i="8"/>
  <c r="N59" i="8"/>
  <c r="O59" i="8" s="1"/>
  <c r="I61" i="8"/>
  <c r="U61" i="8" s="1"/>
  <c r="K61" i="8"/>
  <c r="M61" i="8"/>
  <c r="N61" i="8"/>
  <c r="O61" i="8" s="1"/>
  <c r="I43" i="8"/>
  <c r="K43" i="8"/>
  <c r="M43" i="8"/>
  <c r="N43" i="8"/>
  <c r="O43" i="8" s="1"/>
  <c r="I55" i="8"/>
  <c r="K55" i="8"/>
  <c r="M55" i="8"/>
  <c r="N55" i="8"/>
  <c r="O55" i="8" s="1"/>
  <c r="I52" i="8"/>
  <c r="K52" i="8"/>
  <c r="M52" i="8"/>
  <c r="N52" i="8"/>
  <c r="O52" i="8" s="1"/>
  <c r="I48" i="8"/>
  <c r="K48" i="8"/>
  <c r="M48" i="8"/>
  <c r="N48" i="8"/>
  <c r="O48" i="8" s="1"/>
  <c r="I42" i="8"/>
  <c r="K42" i="8"/>
  <c r="M42" i="8"/>
  <c r="U42" i="8" s="1"/>
  <c r="N42" i="8"/>
  <c r="O42" i="8" s="1"/>
  <c r="I45" i="8"/>
  <c r="K45" i="8"/>
  <c r="U45" i="8" s="1"/>
  <c r="M45" i="8"/>
  <c r="N45" i="8"/>
  <c r="O45" i="8" s="1"/>
  <c r="I62" i="8"/>
  <c r="K62" i="8"/>
  <c r="M62" i="8"/>
  <c r="U62" i="8" s="1"/>
  <c r="N62" i="8"/>
  <c r="O62" i="8" s="1"/>
  <c r="I46" i="8"/>
  <c r="K46" i="8"/>
  <c r="M46" i="8"/>
  <c r="N46" i="8"/>
  <c r="O46" i="8" s="1"/>
  <c r="I41" i="8"/>
  <c r="K41" i="8"/>
  <c r="M41" i="8"/>
  <c r="N41" i="8"/>
  <c r="O41" i="8" s="1"/>
  <c r="I63" i="8"/>
  <c r="K63" i="8"/>
  <c r="M63" i="8"/>
  <c r="N63" i="8"/>
  <c r="O63" i="8" s="1"/>
  <c r="I47" i="8"/>
  <c r="K47" i="8"/>
  <c r="M47" i="8"/>
  <c r="N47" i="8"/>
  <c r="O47" i="8" s="1"/>
  <c r="I54" i="8"/>
  <c r="K54" i="8"/>
  <c r="M54" i="8"/>
  <c r="N54" i="8"/>
  <c r="O54" i="8" s="1"/>
  <c r="I50" i="8"/>
  <c r="K50" i="8"/>
  <c r="M50" i="8"/>
  <c r="N50" i="8"/>
  <c r="O50" i="8" s="1"/>
  <c r="I64" i="8"/>
  <c r="U64" i="8" s="1"/>
  <c r="K64" i="8"/>
  <c r="M64" i="8"/>
  <c r="N64" i="8"/>
  <c r="O64" i="8" s="1"/>
  <c r="I65" i="8"/>
  <c r="K65" i="8"/>
  <c r="U65" i="8" s="1"/>
  <c r="M65" i="8"/>
  <c r="N65" i="8"/>
  <c r="O65" i="8" s="1"/>
  <c r="I44" i="8"/>
  <c r="K44" i="8"/>
  <c r="M44" i="8"/>
  <c r="N44" i="8"/>
  <c r="O44" i="8" s="1"/>
  <c r="I66" i="8"/>
  <c r="K66" i="8"/>
  <c r="U66" i="8" s="1"/>
  <c r="M66" i="8"/>
  <c r="N66" i="8"/>
  <c r="O66" i="8" s="1"/>
  <c r="I49" i="8"/>
  <c r="K49" i="8"/>
  <c r="M49" i="8"/>
  <c r="N49" i="8"/>
  <c r="O49" i="8" s="1"/>
  <c r="I67" i="8"/>
  <c r="K67" i="8"/>
  <c r="M67" i="8"/>
  <c r="U67" i="8" s="1"/>
  <c r="N67" i="8"/>
  <c r="O67" i="8" s="1"/>
  <c r="I57" i="8"/>
  <c r="K57" i="8"/>
  <c r="M57" i="8"/>
  <c r="N57" i="8"/>
  <c r="O57" i="8" s="1"/>
  <c r="I68" i="8"/>
  <c r="U68" i="8" s="1"/>
  <c r="K68" i="8"/>
  <c r="M68" i="8"/>
  <c r="N68" i="8"/>
  <c r="O68" i="8" s="1"/>
  <c r="I51" i="8"/>
  <c r="K51" i="8"/>
  <c r="M51" i="8"/>
  <c r="N51" i="8"/>
  <c r="O51" i="8" s="1"/>
  <c r="I69" i="8"/>
  <c r="U69" i="8" s="1"/>
  <c r="K69" i="8"/>
  <c r="M69" i="8"/>
  <c r="N69" i="8"/>
  <c r="O69" i="8" s="1"/>
  <c r="I53" i="8"/>
  <c r="K53" i="8"/>
  <c r="M53" i="8"/>
  <c r="N53" i="8"/>
  <c r="O53" i="8" s="1"/>
  <c r="M56" i="8"/>
  <c r="K56" i="8"/>
  <c r="I56" i="8"/>
  <c r="U56" i="8" s="1"/>
  <c r="H39" i="9"/>
  <c r="J39" i="9"/>
  <c r="L39" i="9"/>
  <c r="M39" i="9"/>
  <c r="N39" i="9" s="1"/>
  <c r="H33" i="9"/>
  <c r="J33" i="9"/>
  <c r="L33" i="9"/>
  <c r="M33" i="9"/>
  <c r="N33" i="9" s="1"/>
  <c r="H21" i="9"/>
  <c r="J21" i="9"/>
  <c r="L21" i="9"/>
  <c r="M21" i="9"/>
  <c r="N21" i="9" s="1"/>
  <c r="H40" i="9"/>
  <c r="J40" i="9"/>
  <c r="L40" i="9"/>
  <c r="M40" i="9"/>
  <c r="N40" i="9" s="1"/>
  <c r="H25" i="9"/>
  <c r="J25" i="9"/>
  <c r="L25" i="9"/>
  <c r="M25" i="9"/>
  <c r="N25" i="9" s="1"/>
  <c r="H24" i="9"/>
  <c r="J24" i="9"/>
  <c r="L24" i="9"/>
  <c r="M24" i="9"/>
  <c r="N24" i="9" s="1"/>
  <c r="H41" i="9"/>
  <c r="J41" i="9"/>
  <c r="L41" i="9"/>
  <c r="M41" i="9"/>
  <c r="N41" i="9" s="1"/>
  <c r="H31" i="9"/>
  <c r="J31" i="9"/>
  <c r="L31" i="9"/>
  <c r="M31" i="9"/>
  <c r="N31" i="9" s="1"/>
  <c r="H27" i="9"/>
  <c r="J27" i="9"/>
  <c r="L27" i="9"/>
  <c r="M27" i="9"/>
  <c r="N27" i="9" s="1"/>
  <c r="H14" i="9"/>
  <c r="J14" i="9"/>
  <c r="L14" i="9"/>
  <c r="M14" i="9"/>
  <c r="N14" i="9" s="1"/>
  <c r="H13" i="9"/>
  <c r="J13" i="9"/>
  <c r="L13" i="9"/>
  <c r="M13" i="9"/>
  <c r="N13" i="9" s="1"/>
  <c r="H30" i="9"/>
  <c r="J30" i="9"/>
  <c r="L30" i="9"/>
  <c r="M30" i="9"/>
  <c r="N30" i="9" s="1"/>
  <c r="H42" i="9"/>
  <c r="J42" i="9"/>
  <c r="L42" i="9"/>
  <c r="M42" i="9"/>
  <c r="N42" i="9" s="1"/>
  <c r="H18" i="9"/>
  <c r="J18" i="9"/>
  <c r="L18" i="9"/>
  <c r="M18" i="9"/>
  <c r="N18" i="9" s="1"/>
  <c r="H26" i="9"/>
  <c r="J26" i="9"/>
  <c r="L26" i="9"/>
  <c r="M26" i="9"/>
  <c r="N26" i="9" s="1"/>
  <c r="H9" i="9"/>
  <c r="J9" i="9"/>
  <c r="L9" i="9"/>
  <c r="M9" i="9"/>
  <c r="N9" i="9" s="1"/>
  <c r="H23" i="9"/>
  <c r="J23" i="9"/>
  <c r="L23" i="9"/>
  <c r="M23" i="9"/>
  <c r="N23" i="9" s="1"/>
  <c r="H28" i="9"/>
  <c r="J28" i="9"/>
  <c r="L28" i="9"/>
  <c r="M28" i="9"/>
  <c r="N28" i="9" s="1"/>
  <c r="H35" i="9"/>
  <c r="J35" i="9"/>
  <c r="L35" i="9"/>
  <c r="M35" i="9"/>
  <c r="N35" i="9" s="1"/>
  <c r="H15" i="9"/>
  <c r="J15" i="9"/>
  <c r="L15" i="9"/>
  <c r="M15" i="9"/>
  <c r="N15" i="9" s="1"/>
  <c r="H20" i="9"/>
  <c r="J20" i="9"/>
  <c r="L20" i="9"/>
  <c r="M20" i="9"/>
  <c r="N20" i="9" s="1"/>
  <c r="H19" i="9"/>
  <c r="J19" i="9"/>
  <c r="L19" i="9"/>
  <c r="M19" i="9"/>
  <c r="N19" i="9" s="1"/>
  <c r="H8" i="9"/>
  <c r="J8" i="9"/>
  <c r="L8" i="9"/>
  <c r="M8" i="9"/>
  <c r="N8" i="9" s="1"/>
  <c r="H43" i="9"/>
  <c r="J43" i="9"/>
  <c r="L43" i="9"/>
  <c r="M43" i="9"/>
  <c r="N43" i="9"/>
  <c r="H36" i="9"/>
  <c r="J36" i="9"/>
  <c r="L36" i="9"/>
  <c r="M36" i="9"/>
  <c r="N36" i="9" s="1"/>
  <c r="H44" i="9"/>
  <c r="J44" i="9"/>
  <c r="L44" i="9"/>
  <c r="M44" i="9"/>
  <c r="N44" i="9"/>
  <c r="H12" i="9"/>
  <c r="J12" i="9"/>
  <c r="L12" i="9"/>
  <c r="M12" i="9"/>
  <c r="N12" i="9" s="1"/>
  <c r="H32" i="9"/>
  <c r="J32" i="9"/>
  <c r="L32" i="9"/>
  <c r="M32" i="9"/>
  <c r="N32" i="9" s="1"/>
  <c r="H37" i="9"/>
  <c r="J37" i="9"/>
  <c r="L37" i="9"/>
  <c r="M37" i="9"/>
  <c r="N37" i="9" s="1"/>
  <c r="H11" i="9"/>
  <c r="J11" i="9"/>
  <c r="L11" i="9"/>
  <c r="M11" i="9"/>
  <c r="N11" i="9" s="1"/>
  <c r="H45" i="9"/>
  <c r="J45" i="9"/>
  <c r="L45" i="9"/>
  <c r="M45" i="9"/>
  <c r="N45" i="9" s="1"/>
  <c r="H17" i="9"/>
  <c r="J17" i="9"/>
  <c r="L17" i="9"/>
  <c r="M17" i="9"/>
  <c r="N17" i="9" s="1"/>
  <c r="H29" i="9"/>
  <c r="J29" i="9"/>
  <c r="L29" i="9"/>
  <c r="M29" i="9"/>
  <c r="N29" i="9" s="1"/>
  <c r="H10" i="9"/>
  <c r="J10" i="9"/>
  <c r="L10" i="9"/>
  <c r="M10" i="9"/>
  <c r="N10" i="9" s="1"/>
  <c r="H16" i="9"/>
  <c r="J16" i="9"/>
  <c r="L16" i="9"/>
  <c r="M16" i="9"/>
  <c r="N16" i="9" s="1"/>
  <c r="H22" i="9"/>
  <c r="J22" i="9"/>
  <c r="L22" i="9"/>
  <c r="M22" i="9"/>
  <c r="N22" i="9" s="1"/>
  <c r="H34" i="9"/>
  <c r="J34" i="9"/>
  <c r="L34" i="9"/>
  <c r="M34" i="9"/>
  <c r="N34" i="9" s="1"/>
  <c r="H46" i="9"/>
  <c r="J46" i="9"/>
  <c r="L46" i="9"/>
  <c r="M46" i="9"/>
  <c r="N46" i="9" s="1"/>
  <c r="H47" i="9"/>
  <c r="J47" i="9"/>
  <c r="L47" i="9"/>
  <c r="M47" i="9"/>
  <c r="N47" i="9" s="1"/>
  <c r="L38" i="9"/>
  <c r="J38" i="9"/>
  <c r="H38" i="9"/>
  <c r="K32" i="8"/>
  <c r="K24" i="8"/>
  <c r="K31" i="8"/>
  <c r="K13" i="8"/>
  <c r="I32" i="8"/>
  <c r="I24" i="8"/>
  <c r="I31" i="8"/>
  <c r="I13" i="8"/>
  <c r="M19" i="8"/>
  <c r="K19" i="8"/>
  <c r="I19" i="8"/>
  <c r="U53" i="8" l="1"/>
  <c r="U44" i="8"/>
  <c r="U54" i="8"/>
  <c r="U50" i="8"/>
  <c r="U52" i="8"/>
  <c r="U59" i="8"/>
  <c r="U51" i="8"/>
  <c r="U57" i="8"/>
  <c r="U49" i="8"/>
  <c r="U47" i="8"/>
  <c r="U41" i="8"/>
  <c r="U46" i="8"/>
  <c r="U55" i="8"/>
  <c r="U48" i="8"/>
  <c r="U43" i="8"/>
  <c r="T39" i="9"/>
  <c r="T33" i="9"/>
  <c r="T21" i="9"/>
  <c r="T25" i="9"/>
  <c r="T24" i="9"/>
  <c r="T41" i="9"/>
  <c r="T27" i="9"/>
  <c r="T14" i="9"/>
  <c r="T13" i="9"/>
  <c r="T42" i="9"/>
  <c r="T18" i="9"/>
  <c r="T26" i="9"/>
  <c r="T23" i="9"/>
  <c r="T28" i="9"/>
  <c r="T35" i="9"/>
  <c r="T20" i="9"/>
  <c r="T19" i="9"/>
  <c r="T8" i="9"/>
  <c r="T36" i="9"/>
  <c r="T44" i="9"/>
  <c r="T12" i="9"/>
  <c r="T37" i="9"/>
  <c r="T11" i="9"/>
  <c r="T45" i="9"/>
  <c r="T29" i="9"/>
  <c r="T10" i="9"/>
  <c r="T16" i="9"/>
  <c r="T34" i="9"/>
  <c r="T46" i="9"/>
  <c r="T47" i="9"/>
  <c r="T40" i="9"/>
  <c r="T31" i="9"/>
  <c r="T30" i="9"/>
  <c r="T9" i="9"/>
  <c r="T15" i="9"/>
  <c r="T43" i="9"/>
  <c r="T32" i="9"/>
  <c r="T17" i="9"/>
  <c r="T22" i="9"/>
  <c r="M38" i="9"/>
  <c r="N38" i="9" s="1"/>
  <c r="T38" i="9"/>
  <c r="N32" i="8"/>
  <c r="O32" i="8" s="1"/>
  <c r="N24" i="8"/>
  <c r="O24" i="8" s="1"/>
  <c r="N31" i="8"/>
  <c r="O31" i="8" s="1"/>
  <c r="N13" i="8"/>
  <c r="O13" i="8" s="1"/>
  <c r="N56" i="8"/>
  <c r="O56" i="8" s="1"/>
  <c r="N19" i="8"/>
  <c r="O19" i="8" s="1"/>
  <c r="U39" i="11"/>
  <c r="U40" i="11"/>
  <c r="U35" i="11"/>
  <c r="U36" i="11"/>
  <c r="U37" i="11"/>
  <c r="U41" i="11"/>
  <c r="U42" i="11"/>
  <c r="U43" i="11"/>
  <c r="U44" i="11"/>
  <c r="U45" i="11"/>
  <c r="U72" i="11"/>
  <c r="U73" i="11"/>
  <c r="U69" i="11"/>
  <c r="U74" i="11"/>
  <c r="N15" i="11"/>
  <c r="O15" i="11" s="1"/>
  <c r="N33" i="11"/>
  <c r="O33" i="11" s="1"/>
  <c r="N10" i="11"/>
  <c r="O10" i="11" s="1"/>
  <c r="N28" i="11"/>
  <c r="O28" i="11" s="1"/>
  <c r="N23" i="11"/>
  <c r="O23" i="11" s="1"/>
  <c r="N34" i="11"/>
  <c r="O34" i="11" s="1"/>
  <c r="N13" i="11"/>
  <c r="O13" i="11" s="1"/>
  <c r="N14" i="11"/>
  <c r="O14" i="11" s="1"/>
  <c r="N20" i="11"/>
  <c r="O20" i="11" s="1"/>
  <c r="N22" i="11"/>
  <c r="O22" i="11" s="1"/>
  <c r="N27" i="11"/>
  <c r="O27" i="11" s="1"/>
  <c r="N11" i="11"/>
  <c r="O11" i="11" s="1"/>
  <c r="N17" i="11"/>
  <c r="O17" i="11" s="1"/>
  <c r="N24" i="11"/>
  <c r="O24" i="11" s="1"/>
  <c r="N32" i="11"/>
  <c r="O32" i="11" s="1"/>
  <c r="N12" i="11"/>
  <c r="O12" i="11" s="1"/>
  <c r="N21" i="11"/>
  <c r="O21" i="11" s="1"/>
  <c r="N26" i="11"/>
  <c r="O26" i="11" s="1"/>
  <c r="N16" i="11"/>
  <c r="O16" i="11" s="1"/>
  <c r="N19" i="11"/>
  <c r="O19" i="11" s="1"/>
  <c r="N31" i="11"/>
  <c r="O31" i="11" s="1"/>
  <c r="N30" i="11"/>
  <c r="O30" i="11" s="1"/>
  <c r="N18" i="11"/>
  <c r="O18" i="11" s="1"/>
  <c r="N63" i="11"/>
  <c r="O63" i="11" s="1"/>
  <c r="N53" i="11"/>
  <c r="O53" i="11" s="1"/>
  <c r="N46" i="11"/>
  <c r="O46" i="11" s="1"/>
  <c r="N47" i="11"/>
  <c r="O47" i="11" s="1"/>
  <c r="N50" i="11"/>
  <c r="O50" i="11" s="1"/>
  <c r="N57" i="11"/>
  <c r="O57" i="11" s="1"/>
  <c r="N51" i="11"/>
  <c r="O51" i="11" s="1"/>
  <c r="N58" i="11"/>
  <c r="O58" i="11" s="1"/>
  <c r="N61" i="11"/>
  <c r="O61" i="11" s="1"/>
  <c r="N66" i="11"/>
  <c r="O66" i="11" s="1"/>
  <c r="N65" i="11"/>
  <c r="O65" i="11" s="1"/>
  <c r="N56" i="11"/>
  <c r="O56" i="11" s="1"/>
  <c r="N55" i="11"/>
  <c r="O55" i="11" s="1"/>
  <c r="N59" i="11"/>
  <c r="O59" i="11" s="1"/>
  <c r="N49" i="11"/>
  <c r="O49" i="11" s="1"/>
  <c r="N48" i="11"/>
  <c r="O48" i="11" s="1"/>
  <c r="N62" i="11"/>
  <c r="O62" i="11" s="1"/>
  <c r="N67" i="11"/>
  <c r="O67" i="11" s="1"/>
  <c r="N52" i="11"/>
  <c r="O52" i="11" s="1"/>
  <c r="N54" i="11"/>
  <c r="O54" i="11" s="1"/>
  <c r="N64" i="11"/>
  <c r="O64" i="11" s="1"/>
  <c r="N60" i="11"/>
  <c r="O60" i="11" s="1"/>
  <c r="M15" i="11"/>
  <c r="M33" i="11"/>
  <c r="M10" i="11"/>
  <c r="M28" i="11"/>
  <c r="M23" i="11"/>
  <c r="M34" i="11"/>
  <c r="M13" i="11"/>
  <c r="M14" i="11"/>
  <c r="M20" i="11"/>
  <c r="M22" i="11"/>
  <c r="M27" i="11"/>
  <c r="M11" i="11"/>
  <c r="M17" i="11"/>
  <c r="M24" i="11"/>
  <c r="M32" i="11"/>
  <c r="M12" i="11"/>
  <c r="M37" i="11"/>
  <c r="M21" i="11"/>
  <c r="M26" i="11"/>
  <c r="M16" i="11"/>
  <c r="M19" i="11"/>
  <c r="M31" i="11"/>
  <c r="M30" i="11"/>
  <c r="M18" i="11"/>
  <c r="M63" i="11"/>
  <c r="M53" i="11"/>
  <c r="M46" i="11"/>
  <c r="M47" i="11"/>
  <c r="M50" i="11"/>
  <c r="M57" i="11"/>
  <c r="M51" i="11"/>
  <c r="M58" i="11"/>
  <c r="M61" i="11"/>
  <c r="M66" i="11"/>
  <c r="M65" i="11"/>
  <c r="M56" i="11"/>
  <c r="M55" i="11"/>
  <c r="M59" i="11"/>
  <c r="M49" i="11"/>
  <c r="M48" i="11"/>
  <c r="M62" i="11"/>
  <c r="M67" i="11"/>
  <c r="M52" i="11"/>
  <c r="M54" i="11"/>
  <c r="M64" i="11"/>
  <c r="M60" i="11"/>
  <c r="I63" i="11"/>
  <c r="I53" i="11"/>
  <c r="I46" i="11"/>
  <c r="I47" i="11"/>
  <c r="I50" i="11"/>
  <c r="I57" i="11"/>
  <c r="I51" i="11"/>
  <c r="I58" i="11"/>
  <c r="I61" i="11"/>
  <c r="I66" i="11"/>
  <c r="U68" i="11"/>
  <c r="I65" i="11"/>
  <c r="I56" i="11"/>
  <c r="I55" i="11"/>
  <c r="I59" i="11"/>
  <c r="I49" i="11"/>
  <c r="I48" i="11"/>
  <c r="U70" i="11"/>
  <c r="I62" i="11"/>
  <c r="I67" i="11"/>
  <c r="I52" i="11"/>
  <c r="I54" i="11"/>
  <c r="I64" i="11"/>
  <c r="I60" i="11"/>
  <c r="K25" i="11"/>
  <c r="K15" i="11"/>
  <c r="K33" i="11"/>
  <c r="K10" i="11"/>
  <c r="K28" i="11"/>
  <c r="K23" i="11"/>
  <c r="K34" i="11"/>
  <c r="K13" i="11"/>
  <c r="K14" i="11"/>
  <c r="K20" i="11"/>
  <c r="K22" i="11"/>
  <c r="K27" i="11"/>
  <c r="K11" i="11"/>
  <c r="K17" i="11"/>
  <c r="K24" i="11"/>
  <c r="K32" i="11"/>
  <c r="K12" i="11"/>
  <c r="K37" i="11"/>
  <c r="K21" i="11"/>
  <c r="K26" i="11"/>
  <c r="K16" i="11"/>
  <c r="K19" i="11"/>
  <c r="K31" i="11"/>
  <c r="K30" i="11"/>
  <c r="K18" i="11"/>
  <c r="K63" i="11"/>
  <c r="K53" i="11"/>
  <c r="K46" i="11"/>
  <c r="K47" i="11"/>
  <c r="K50" i="11"/>
  <c r="K57" i="11"/>
  <c r="K51" i="11"/>
  <c r="K58" i="11"/>
  <c r="K61" i="11"/>
  <c r="K66" i="11"/>
  <c r="K65" i="11"/>
  <c r="K56" i="11"/>
  <c r="K55" i="11"/>
  <c r="K59" i="11"/>
  <c r="K49" i="11"/>
  <c r="K48" i="11"/>
  <c r="K62" i="11"/>
  <c r="K67" i="11"/>
  <c r="K52" i="11"/>
  <c r="K54" i="11"/>
  <c r="K64" i="11"/>
  <c r="K60" i="11"/>
  <c r="I25" i="11"/>
  <c r="I15" i="11"/>
  <c r="I33" i="11"/>
  <c r="I10" i="11"/>
  <c r="I28" i="11"/>
  <c r="I23" i="11"/>
  <c r="I34" i="11"/>
  <c r="I13" i="11"/>
  <c r="I14" i="11"/>
  <c r="I20" i="11"/>
  <c r="I22" i="11"/>
  <c r="I27" i="11"/>
  <c r="I11" i="11"/>
  <c r="I17" i="11"/>
  <c r="I24" i="11"/>
  <c r="I32" i="11"/>
  <c r="I12" i="11"/>
  <c r="I21" i="11"/>
  <c r="I26" i="11"/>
  <c r="I16" i="11"/>
  <c r="I19" i="11"/>
  <c r="I31" i="11"/>
  <c r="I30" i="11"/>
  <c r="I18" i="11"/>
  <c r="N29" i="11"/>
  <c r="O29" i="11" s="1"/>
  <c r="M29" i="11"/>
  <c r="K29" i="11"/>
  <c r="I29" i="11"/>
  <c r="N25" i="11"/>
  <c r="O25" i="11" s="1"/>
  <c r="M25" i="11"/>
  <c r="U19" i="8" l="1"/>
  <c r="U59" i="11"/>
  <c r="U57" i="11"/>
  <c r="U53" i="11"/>
  <c r="U61" i="11"/>
  <c r="U63" i="11"/>
  <c r="U49" i="11"/>
  <c r="U46" i="11"/>
  <c r="U19" i="11"/>
  <c r="U17" i="11"/>
  <c r="U16" i="11"/>
  <c r="U25" i="11"/>
  <c r="U20" i="11"/>
  <c r="U15" i="11"/>
  <c r="U32" i="11"/>
  <c r="U48" i="11"/>
  <c r="U56" i="11"/>
  <c r="U18" i="11"/>
  <c r="U12" i="11"/>
  <c r="U52" i="11"/>
  <c r="U51" i="11"/>
  <c r="U58" i="11"/>
  <c r="U26" i="11"/>
  <c r="U27" i="11"/>
  <c r="U10" i="11"/>
  <c r="U67" i="11"/>
  <c r="U11" i="11"/>
  <c r="U21" i="11"/>
  <c r="U24" i="11"/>
  <c r="U22" i="11"/>
  <c r="U33" i="11"/>
  <c r="U54" i="11"/>
  <c r="U55" i="11"/>
  <c r="U66" i="11"/>
  <c r="U64" i="11"/>
  <c r="U60" i="11"/>
  <c r="U30" i="11"/>
  <c r="U31" i="11"/>
  <c r="U62" i="11"/>
  <c r="U65" i="11"/>
  <c r="U14" i="11"/>
  <c r="U13" i="11"/>
  <c r="U34" i="11"/>
  <c r="U23" i="11"/>
  <c r="U28" i="11"/>
  <c r="U50" i="11"/>
  <c r="U47" i="11"/>
  <c r="U13" i="8"/>
  <c r="U12" i="8"/>
  <c r="U36" i="8"/>
  <c r="U33" i="8"/>
  <c r="U24" i="8"/>
  <c r="U31" i="8"/>
  <c r="U25" i="8"/>
  <c r="U9" i="8"/>
  <c r="U11" i="8"/>
  <c r="U28" i="8"/>
  <c r="U34" i="8"/>
  <c r="U22" i="8"/>
  <c r="U20" i="8"/>
  <c r="U29" i="8"/>
  <c r="U18" i="8"/>
  <c r="U17" i="8"/>
  <c r="U8" i="8"/>
  <c r="U15" i="8"/>
  <c r="U16" i="8"/>
  <c r="U21" i="8"/>
  <c r="U27" i="8"/>
  <c r="U10" i="8"/>
  <c r="U30" i="8"/>
  <c r="U14" i="8"/>
  <c r="U23" i="8"/>
  <c r="U26" i="8"/>
  <c r="U35" i="8"/>
  <c r="U37" i="8"/>
  <c r="U38" i="8"/>
  <c r="U39" i="8"/>
  <c r="U40" i="8"/>
  <c r="T24" i="10"/>
  <c r="T21" i="10"/>
  <c r="T26" i="10"/>
  <c r="T14" i="10"/>
  <c r="T33" i="10"/>
  <c r="T8" i="10"/>
  <c r="T16" i="10"/>
  <c r="T34" i="10"/>
  <c r="T28" i="10"/>
  <c r="T27" i="10"/>
  <c r="T12" i="10"/>
  <c r="T10" i="10"/>
  <c r="T20" i="10"/>
  <c r="T13" i="10"/>
  <c r="T29" i="10"/>
  <c r="T17" i="10"/>
  <c r="T31" i="10"/>
  <c r="T11" i="10"/>
  <c r="T32" i="10"/>
  <c r="T19" i="10"/>
  <c r="T30" i="10"/>
  <c r="T25" i="10"/>
  <c r="T18" i="10"/>
  <c r="T9" i="10"/>
  <c r="T35" i="10"/>
  <c r="T22" i="10"/>
  <c r="T23" i="10"/>
  <c r="T15" i="10"/>
  <c r="I17" i="13"/>
  <c r="T15" i="15"/>
  <c r="T32" i="15"/>
  <c r="T33" i="15"/>
  <c r="T34" i="15"/>
  <c r="T19" i="15"/>
  <c r="T26" i="15"/>
  <c r="T27" i="15"/>
  <c r="T8" i="15"/>
  <c r="T24" i="15"/>
  <c r="T14" i="15"/>
  <c r="T21" i="15"/>
  <c r="T18" i="15"/>
  <c r="T10" i="15"/>
  <c r="T30" i="15"/>
  <c r="T25" i="15"/>
  <c r="T23" i="15"/>
  <c r="T35" i="15"/>
  <c r="T29" i="15"/>
  <c r="T28" i="15"/>
  <c r="T31" i="15"/>
  <c r="T17" i="15"/>
  <c r="T16" i="15"/>
  <c r="T11" i="15"/>
  <c r="T20" i="15"/>
  <c r="T9" i="15"/>
  <c r="T12" i="15"/>
  <c r="T36" i="15"/>
  <c r="T13" i="15"/>
  <c r="T22" i="15"/>
  <c r="T39" i="12"/>
  <c r="T49" i="12"/>
  <c r="U25" i="13"/>
  <c r="U26" i="13"/>
  <c r="U9" i="6"/>
  <c r="U12" i="6"/>
  <c r="U8" i="6"/>
  <c r="N9" i="7"/>
  <c r="O9" i="7" s="1"/>
  <c r="K34" i="6"/>
  <c r="M34" i="6"/>
  <c r="N34" i="6"/>
  <c r="O34" i="6" s="1"/>
  <c r="K23" i="6"/>
  <c r="M23" i="6"/>
  <c r="N23" i="6"/>
  <c r="O23" i="6" s="1"/>
  <c r="K28" i="6"/>
  <c r="M28" i="6"/>
  <c r="N28" i="6"/>
  <c r="O28" i="6" s="1"/>
  <c r="K36" i="6"/>
  <c r="M36" i="6"/>
  <c r="N36" i="6"/>
  <c r="O36" i="6"/>
  <c r="K40" i="6"/>
  <c r="U40" i="6" s="1"/>
  <c r="M40" i="6"/>
  <c r="N40" i="6"/>
  <c r="O40" i="6"/>
  <c r="K18" i="6"/>
  <c r="M18" i="6"/>
  <c r="N18" i="6"/>
  <c r="O18" i="6"/>
  <c r="K24" i="6"/>
  <c r="M24" i="6"/>
  <c r="N24" i="6"/>
  <c r="O24" i="6" s="1"/>
  <c r="K19" i="6"/>
  <c r="M19" i="6"/>
  <c r="N19" i="6"/>
  <c r="O19" i="6" s="1"/>
  <c r="M11" i="6"/>
  <c r="U11" i="6" s="1"/>
  <c r="K37" i="6"/>
  <c r="M37" i="6"/>
  <c r="N37" i="6"/>
  <c r="O37" i="6" s="1"/>
  <c r="K20" i="6"/>
  <c r="M20" i="6"/>
  <c r="N20" i="6"/>
  <c r="O20" i="6" s="1"/>
  <c r="K30" i="6"/>
  <c r="M30" i="6"/>
  <c r="N30" i="6"/>
  <c r="O30" i="6" s="1"/>
  <c r="K39" i="6"/>
  <c r="U39" i="6" s="1"/>
  <c r="M39" i="6"/>
  <c r="N39" i="6"/>
  <c r="O39" i="6" s="1"/>
  <c r="K41" i="6"/>
  <c r="M41" i="6"/>
  <c r="U41" i="6" s="1"/>
  <c r="N41" i="6"/>
  <c r="O41" i="6"/>
  <c r="K31" i="6"/>
  <c r="M31" i="6"/>
  <c r="N31" i="6"/>
  <c r="O31" i="6"/>
  <c r="K21" i="6"/>
  <c r="M21" i="6"/>
  <c r="N21" i="6"/>
  <c r="O21" i="6" s="1"/>
  <c r="K35" i="6"/>
  <c r="M35" i="6"/>
  <c r="N35" i="6"/>
  <c r="O35" i="6" s="1"/>
  <c r="K33" i="6"/>
  <c r="M33" i="6"/>
  <c r="N33" i="6"/>
  <c r="O33" i="6" s="1"/>
  <c r="K38" i="6"/>
  <c r="M38" i="6"/>
  <c r="N38" i="6"/>
  <c r="O38" i="6" s="1"/>
  <c r="K7" i="6"/>
  <c r="M7" i="6"/>
  <c r="N7" i="6"/>
  <c r="O7" i="6" s="1"/>
  <c r="K17" i="6"/>
  <c r="M17" i="6"/>
  <c r="N17" i="6"/>
  <c r="O17" i="6" s="1"/>
  <c r="K16" i="6"/>
  <c r="M16" i="6"/>
  <c r="N16" i="6"/>
  <c r="O16" i="6" s="1"/>
  <c r="K42" i="6"/>
  <c r="U42" i="6" s="1"/>
  <c r="M42" i="6"/>
  <c r="N42" i="6"/>
  <c r="O42" i="6" s="1"/>
  <c r="K27" i="6"/>
  <c r="M27" i="6"/>
  <c r="U27" i="6" s="1"/>
  <c r="N27" i="6"/>
  <c r="O27" i="6" s="1"/>
  <c r="K26" i="6"/>
  <c r="M26" i="6"/>
  <c r="N26" i="6"/>
  <c r="O26" i="6" s="1"/>
  <c r="K25" i="6"/>
  <c r="M25" i="6"/>
  <c r="N25" i="6"/>
  <c r="O25" i="6" s="1"/>
  <c r="K32" i="6"/>
  <c r="M32" i="6"/>
  <c r="N32" i="6"/>
  <c r="O32" i="6" s="1"/>
  <c r="K15" i="6"/>
  <c r="M15" i="6"/>
  <c r="N15" i="6"/>
  <c r="O15" i="6" s="1"/>
  <c r="K22" i="6"/>
  <c r="M22" i="6"/>
  <c r="N22" i="6"/>
  <c r="O22" i="6" s="1"/>
  <c r="I34" i="6"/>
  <c r="U34" i="6" s="1"/>
  <c r="I23" i="6"/>
  <c r="U23" i="6" s="1"/>
  <c r="I28" i="6"/>
  <c r="U28" i="6" s="1"/>
  <c r="I36" i="6"/>
  <c r="I40" i="6"/>
  <c r="I18" i="6"/>
  <c r="U18" i="6" s="1"/>
  <c r="U10" i="6"/>
  <c r="I24" i="6"/>
  <c r="I19" i="6"/>
  <c r="I37" i="6"/>
  <c r="I20" i="6"/>
  <c r="U20" i="6" s="1"/>
  <c r="I30" i="6"/>
  <c r="I39" i="6"/>
  <c r="I41" i="6"/>
  <c r="I31" i="6"/>
  <c r="U31" i="6" s="1"/>
  <c r="I21" i="6"/>
  <c r="I35" i="6"/>
  <c r="U35" i="6" s="1"/>
  <c r="I33" i="6"/>
  <c r="U33" i="6" s="1"/>
  <c r="U13" i="6"/>
  <c r="I38" i="6"/>
  <c r="I7" i="6"/>
  <c r="U7" i="6" s="1"/>
  <c r="I17" i="6"/>
  <c r="I16" i="6"/>
  <c r="I42" i="6"/>
  <c r="I27" i="6"/>
  <c r="I26" i="6"/>
  <c r="I25" i="6"/>
  <c r="U25" i="6" s="1"/>
  <c r="I32" i="6"/>
  <c r="I15" i="6"/>
  <c r="I22" i="6"/>
  <c r="I29" i="6"/>
  <c r="U29" i="6" s="1"/>
  <c r="K29" i="6"/>
  <c r="I20" i="13"/>
  <c r="K20" i="13"/>
  <c r="M20" i="13"/>
  <c r="N20" i="13"/>
  <c r="O20" i="13" s="1"/>
  <c r="I14" i="13"/>
  <c r="U14" i="13" s="1"/>
  <c r="K14" i="13"/>
  <c r="M14" i="13"/>
  <c r="N14" i="13"/>
  <c r="O14" i="13" s="1"/>
  <c r="I18" i="13"/>
  <c r="K18" i="13"/>
  <c r="M18" i="13"/>
  <c r="N18" i="13"/>
  <c r="O18" i="13" s="1"/>
  <c r="K17" i="13"/>
  <c r="M17" i="13"/>
  <c r="N17" i="13"/>
  <c r="O17" i="13" s="1"/>
  <c r="I8" i="13"/>
  <c r="K8" i="13"/>
  <c r="M8" i="13"/>
  <c r="N8" i="13"/>
  <c r="O8" i="13" s="1"/>
  <c r="I11" i="13"/>
  <c r="K11" i="13"/>
  <c r="M11" i="13"/>
  <c r="N11" i="13"/>
  <c r="O11" i="13" s="1"/>
  <c r="I12" i="13"/>
  <c r="K12" i="13"/>
  <c r="M12" i="13"/>
  <c r="U12" i="13" s="1"/>
  <c r="N12" i="13"/>
  <c r="O12" i="13" s="1"/>
  <c r="I24" i="13"/>
  <c r="K24" i="13"/>
  <c r="M24" i="13"/>
  <c r="N24" i="13"/>
  <c r="O24" i="13" s="1"/>
  <c r="I13" i="13"/>
  <c r="K13" i="13"/>
  <c r="M13" i="13"/>
  <c r="N13" i="13"/>
  <c r="O13" i="13" s="1"/>
  <c r="I23" i="13"/>
  <c r="K23" i="13"/>
  <c r="M23" i="13"/>
  <c r="N23" i="13"/>
  <c r="O23" i="13"/>
  <c r="I10" i="13"/>
  <c r="U17" i="13" s="1"/>
  <c r="K10" i="13"/>
  <c r="M10" i="13"/>
  <c r="N10" i="13"/>
  <c r="O10" i="13" s="1"/>
  <c r="I22" i="13"/>
  <c r="K22" i="13"/>
  <c r="M22" i="13"/>
  <c r="N22" i="13"/>
  <c r="O22" i="13"/>
  <c r="I16" i="13"/>
  <c r="K16" i="13"/>
  <c r="M16" i="13"/>
  <c r="N16" i="13"/>
  <c r="O16" i="13" s="1"/>
  <c r="I21" i="13"/>
  <c r="K21" i="13"/>
  <c r="M21" i="13"/>
  <c r="N21" i="13"/>
  <c r="O21" i="13" s="1"/>
  <c r="I19" i="13"/>
  <c r="K19" i="13"/>
  <c r="M19" i="13"/>
  <c r="N19" i="13"/>
  <c r="O19" i="13" s="1"/>
  <c r="I15" i="13"/>
  <c r="K15" i="13"/>
  <c r="M15" i="13"/>
  <c r="N15" i="13"/>
  <c r="O15" i="13" s="1"/>
  <c r="I9" i="13"/>
  <c r="K9" i="13"/>
  <c r="M9" i="13"/>
  <c r="N9" i="13"/>
  <c r="O9" i="13" s="1"/>
  <c r="I24" i="7"/>
  <c r="K24" i="7"/>
  <c r="M24" i="7"/>
  <c r="N24" i="7"/>
  <c r="O24" i="7"/>
  <c r="I10" i="7"/>
  <c r="K10" i="7"/>
  <c r="M10" i="7"/>
  <c r="N10" i="7"/>
  <c r="O10" i="7" s="1"/>
  <c r="I23" i="7"/>
  <c r="K23" i="7"/>
  <c r="M23" i="7"/>
  <c r="N23" i="7"/>
  <c r="O23" i="7" s="1"/>
  <c r="I14" i="7"/>
  <c r="K14" i="7"/>
  <c r="M14" i="7"/>
  <c r="N14" i="7"/>
  <c r="O14" i="7" s="1"/>
  <c r="I18" i="7"/>
  <c r="K18" i="7"/>
  <c r="M18" i="7"/>
  <c r="N18" i="7"/>
  <c r="O18" i="7" s="1"/>
  <c r="I11" i="7"/>
  <c r="K11" i="7"/>
  <c r="M11" i="7"/>
  <c r="N11" i="7"/>
  <c r="O11" i="7" s="1"/>
  <c r="I8" i="7"/>
  <c r="K8" i="7"/>
  <c r="M8" i="7"/>
  <c r="N8" i="7"/>
  <c r="O8" i="7" s="1"/>
  <c r="I22" i="7"/>
  <c r="K22" i="7"/>
  <c r="M22" i="7"/>
  <c r="N22" i="7"/>
  <c r="O22" i="7" s="1"/>
  <c r="I17" i="7"/>
  <c r="U18" i="7" s="1"/>
  <c r="K17" i="7"/>
  <c r="M17" i="7"/>
  <c r="N17" i="7"/>
  <c r="O17" i="7" s="1"/>
  <c r="I20" i="7"/>
  <c r="K20" i="7"/>
  <c r="M20" i="7"/>
  <c r="N20" i="7"/>
  <c r="O20" i="7" s="1"/>
  <c r="K16" i="7"/>
  <c r="M16" i="7"/>
  <c r="N16" i="7"/>
  <c r="O16" i="7" s="1"/>
  <c r="I15" i="7"/>
  <c r="I16" i="7" s="1"/>
  <c r="K15" i="7"/>
  <c r="U15" i="7" s="1"/>
  <c r="M15" i="7"/>
  <c r="N15" i="7"/>
  <c r="O15" i="7" s="1"/>
  <c r="I12" i="7"/>
  <c r="K12" i="7"/>
  <c r="M12" i="7"/>
  <c r="N12" i="7"/>
  <c r="O12" i="7" s="1"/>
  <c r="I13" i="7"/>
  <c r="K13" i="7"/>
  <c r="M13" i="7"/>
  <c r="N13" i="7"/>
  <c r="O13" i="7" s="1"/>
  <c r="I21" i="7"/>
  <c r="K21" i="7"/>
  <c r="M21" i="7"/>
  <c r="N21" i="7"/>
  <c r="O21" i="7" s="1"/>
  <c r="I19" i="7"/>
  <c r="K19" i="7"/>
  <c r="M19" i="7"/>
  <c r="N19" i="7"/>
  <c r="O19" i="7"/>
  <c r="K9" i="7"/>
  <c r="I9" i="7"/>
  <c r="M9" i="7"/>
  <c r="N29" i="6"/>
  <c r="O29" i="6" s="1"/>
  <c r="M29" i="6"/>
  <c r="U32" i="8" l="1"/>
  <c r="U29" i="11"/>
  <c r="U21" i="13"/>
  <c r="U23" i="13"/>
  <c r="U22" i="13"/>
  <c r="U11" i="13"/>
  <c r="U13" i="13"/>
  <c r="U24" i="13"/>
  <c r="U20" i="13"/>
  <c r="U19" i="13"/>
  <c r="U18" i="13"/>
  <c r="U16" i="13"/>
  <c r="U37" i="6"/>
  <c r="U15" i="6"/>
  <c r="U38" i="6"/>
  <c r="U22" i="6"/>
  <c r="U32" i="6"/>
  <c r="U26" i="6"/>
  <c r="U15" i="13"/>
  <c r="U16" i="6"/>
  <c r="U17" i="6"/>
  <c r="U10" i="13"/>
  <c r="U9" i="13"/>
  <c r="U8" i="13"/>
  <c r="U21" i="6"/>
  <c r="U25" i="7"/>
  <c r="U24" i="7"/>
  <c r="U9" i="7"/>
  <c r="U12" i="7"/>
  <c r="U23" i="7"/>
  <c r="U22" i="7"/>
  <c r="U21" i="7"/>
  <c r="U20" i="7"/>
  <c r="U30" i="6"/>
  <c r="U19" i="7"/>
  <c r="U17" i="7"/>
  <c r="U19" i="6"/>
  <c r="U16" i="7"/>
  <c r="U24" i="6"/>
  <c r="U36" i="6"/>
  <c r="U14" i="7"/>
  <c r="U13" i="7"/>
  <c r="U11" i="7"/>
  <c r="U10" i="7"/>
  <c r="U8" i="7"/>
  <c r="M6" i="14"/>
  <c r="K10" i="17"/>
  <c r="I10" i="17"/>
  <c r="M10" i="14"/>
  <c r="K9" i="14"/>
  <c r="K10" i="14"/>
  <c r="K8" i="14"/>
  <c r="K8" i="17"/>
  <c r="K13" i="17"/>
  <c r="K11" i="17"/>
  <c r="K12" i="17"/>
  <c r="I8" i="17"/>
  <c r="I13" i="17"/>
  <c r="I11" i="17"/>
  <c r="I12" i="17"/>
  <c r="I9" i="17"/>
  <c r="K9" i="17"/>
  <c r="T10" i="12"/>
  <c r="T31" i="12"/>
  <c r="T36" i="12"/>
  <c r="L9" i="4"/>
  <c r="L10" i="4"/>
  <c r="L11" i="4"/>
  <c r="L18" i="4"/>
  <c r="M18" i="4" s="1"/>
  <c r="L16" i="4"/>
  <c r="M16" i="4" s="1"/>
  <c r="L17" i="4"/>
  <c r="M17" i="4" s="1"/>
  <c r="L14" i="4"/>
  <c r="M14" i="4" s="1"/>
  <c r="L15" i="4"/>
  <c r="M15" i="4" s="1"/>
  <c r="L12" i="4"/>
  <c r="M12" i="4" s="1"/>
  <c r="L13" i="4"/>
  <c r="M13" i="4" s="1"/>
  <c r="L9" i="14"/>
  <c r="M9" i="14" s="1"/>
  <c r="L10" i="14"/>
  <c r="L8" i="14"/>
  <c r="M8" i="14" s="1"/>
  <c r="L8" i="17"/>
  <c r="M8" i="17" s="1"/>
  <c r="L13" i="17"/>
  <c r="M13" i="17" s="1"/>
  <c r="L11" i="17"/>
  <c r="M11" i="17" s="1"/>
  <c r="L12" i="17"/>
  <c r="M12" i="17" s="1"/>
  <c r="L10" i="17"/>
  <c r="M10" i="17" s="1"/>
  <c r="L9" i="17"/>
  <c r="M9" i="17" s="1"/>
  <c r="M8" i="18"/>
  <c r="M9" i="18"/>
  <c r="M11" i="18"/>
  <c r="I9" i="4"/>
  <c r="I10" i="4"/>
  <c r="I11" i="4"/>
  <c r="I18" i="4"/>
  <c r="I16" i="4"/>
  <c r="I17" i="4"/>
  <c r="I14" i="4"/>
  <c r="I15" i="4"/>
  <c r="I12" i="4"/>
  <c r="K13" i="4"/>
  <c r="K9" i="4"/>
  <c r="K10" i="4"/>
  <c r="K11" i="4"/>
  <c r="K18" i="4"/>
  <c r="K16" i="4"/>
  <c r="K17" i="4"/>
  <c r="K14" i="4"/>
  <c r="K15" i="4"/>
  <c r="K12" i="4"/>
  <c r="K8" i="4"/>
  <c r="I13" i="4"/>
  <c r="K23" i="18"/>
  <c r="K20" i="18"/>
  <c r="K14" i="18"/>
  <c r="K13" i="18"/>
  <c r="K8" i="18"/>
  <c r="K9" i="18"/>
  <c r="K17" i="18"/>
  <c r="K22" i="18"/>
  <c r="K21" i="18"/>
  <c r="K15" i="18"/>
  <c r="K10" i="18"/>
  <c r="K16" i="18"/>
  <c r="K18" i="18"/>
  <c r="I23" i="18"/>
  <c r="I20" i="18"/>
  <c r="I14" i="18"/>
  <c r="I13" i="18"/>
  <c r="I8" i="18"/>
  <c r="I9" i="18"/>
  <c r="I17" i="18"/>
  <c r="I22" i="18"/>
  <c r="I21" i="18"/>
  <c r="I15" i="18"/>
  <c r="I10" i="18"/>
  <c r="I16" i="18"/>
  <c r="I18" i="18"/>
  <c r="K19" i="18"/>
  <c r="I19" i="18"/>
  <c r="M11" i="5"/>
  <c r="M15" i="5"/>
  <c r="M18" i="5"/>
  <c r="M8" i="5"/>
  <c r="M17" i="5"/>
  <c r="M19" i="5"/>
  <c r="M16" i="5"/>
  <c r="M13" i="5"/>
  <c r="M12" i="5"/>
  <c r="M9" i="5"/>
  <c r="M10" i="5"/>
  <c r="M14" i="5"/>
  <c r="K11" i="5"/>
  <c r="K15" i="5"/>
  <c r="K18" i="5"/>
  <c r="K8" i="5"/>
  <c r="K17" i="5"/>
  <c r="K19" i="5"/>
  <c r="K16" i="5"/>
  <c r="K13" i="5"/>
  <c r="K12" i="5"/>
  <c r="K9" i="5"/>
  <c r="K14" i="5"/>
  <c r="I11" i="5"/>
  <c r="I15" i="5"/>
  <c r="I18" i="5"/>
  <c r="I8" i="5"/>
  <c r="I17" i="5"/>
  <c r="I19" i="5"/>
  <c r="I16" i="5"/>
  <c r="I13" i="5"/>
  <c r="I12" i="5"/>
  <c r="I9" i="5"/>
  <c r="I10" i="5"/>
  <c r="I14" i="5"/>
  <c r="K10" i="5"/>
  <c r="L23" i="18"/>
  <c r="M23" i="18" s="1"/>
  <c r="L20" i="18"/>
  <c r="M20" i="18" s="1"/>
  <c r="L14" i="18"/>
  <c r="M14" i="18" s="1"/>
  <c r="L13" i="18"/>
  <c r="M13" i="18" s="1"/>
  <c r="L17" i="18"/>
  <c r="M17" i="18" s="1"/>
  <c r="L22" i="18"/>
  <c r="M22" i="18" s="1"/>
  <c r="L21" i="18"/>
  <c r="M21" i="18" s="1"/>
  <c r="L15" i="18"/>
  <c r="M15" i="18" s="1"/>
  <c r="L10" i="18"/>
  <c r="M10" i="18" s="1"/>
  <c r="L16" i="18"/>
  <c r="M16" i="18" s="1"/>
  <c r="L18" i="18"/>
  <c r="M18" i="18" s="1"/>
  <c r="L11" i="18"/>
  <c r="L12" i="18"/>
  <c r="M12" i="18" s="1"/>
  <c r="L19" i="18"/>
  <c r="M19" i="18" s="1"/>
  <c r="M6" i="18"/>
  <c r="N11" i="5"/>
  <c r="O11" i="5" s="1"/>
  <c r="N15" i="5"/>
  <c r="O15" i="5" s="1"/>
  <c r="N18" i="5"/>
  <c r="O18" i="5" s="1"/>
  <c r="N8" i="5"/>
  <c r="O8" i="5"/>
  <c r="N17" i="5"/>
  <c r="O17" i="5" s="1"/>
  <c r="N19" i="5"/>
  <c r="O19" i="5" s="1"/>
  <c r="N16" i="5"/>
  <c r="O16" i="5" s="1"/>
  <c r="N13" i="5"/>
  <c r="O13" i="5" s="1"/>
  <c r="N12" i="5"/>
  <c r="O12" i="5" s="1"/>
  <c r="N9" i="5"/>
  <c r="O9" i="5" s="1"/>
  <c r="N10" i="5"/>
  <c r="O10" i="5"/>
  <c r="N14" i="5"/>
  <c r="O14" i="5" s="1"/>
  <c r="T14" i="12" l="1"/>
  <c r="T19" i="12"/>
  <c r="T33" i="12"/>
  <c r="T9" i="12"/>
  <c r="T35" i="12"/>
  <c r="T21" i="12"/>
  <c r="T13" i="12"/>
  <c r="T24" i="12"/>
  <c r="T32" i="12"/>
  <c r="T42" i="12"/>
  <c r="T45" i="12"/>
  <c r="T28" i="12"/>
  <c r="T41" i="12"/>
  <c r="T40" i="12"/>
  <c r="T30" i="12"/>
  <c r="T34" i="12"/>
  <c r="T11" i="12"/>
  <c r="T12" i="12"/>
  <c r="T22" i="12"/>
  <c r="T17" i="12"/>
  <c r="T29" i="12"/>
  <c r="T16" i="12"/>
  <c r="T37" i="12"/>
  <c r="T18" i="12"/>
  <c r="T15" i="12"/>
  <c r="T44" i="12"/>
  <c r="T27" i="12"/>
  <c r="T23" i="12"/>
  <c r="T43" i="12"/>
  <c r="T26" i="12"/>
  <c r="T8" i="12"/>
  <c r="T20" i="12"/>
  <c r="T25" i="12"/>
  <c r="T38" i="12"/>
  <c r="N6" i="15"/>
  <c r="N6" i="12"/>
  <c r="M6" i="17"/>
  <c r="N6" i="10"/>
  <c r="O6" i="7"/>
  <c r="O6" i="6"/>
  <c r="N6" i="9"/>
  <c r="O6" i="8"/>
  <c r="N6" i="5"/>
  <c r="O6" i="13"/>
  <c r="I9" i="14"/>
  <c r="I8" i="14"/>
  <c r="I10" i="14"/>
</calcChain>
</file>

<file path=xl/sharedStrings.xml><?xml version="1.0" encoding="utf-8"?>
<sst xmlns="http://schemas.openxmlformats.org/spreadsheetml/2006/main" count="2892" uniqueCount="1764">
  <si>
    <t>Preliminary Bronze  Petplan Equine Area Festival 2021</t>
  </si>
  <si>
    <t>Area Festival Venue</t>
  </si>
  <si>
    <t>Judges</t>
  </si>
  <si>
    <t>H</t>
  </si>
  <si>
    <t>Test</t>
  </si>
  <si>
    <t>Preliminary 19 (2008)</t>
  </si>
  <si>
    <t>C</t>
  </si>
  <si>
    <t>M</t>
  </si>
  <si>
    <t>No</t>
  </si>
  <si>
    <t>Time</t>
  </si>
  <si>
    <t>Rider</t>
  </si>
  <si>
    <t>Rider Reg</t>
  </si>
  <si>
    <t>Horse</t>
  </si>
  <si>
    <t>Horse Reg</t>
  </si>
  <si>
    <t>H mk</t>
  </si>
  <si>
    <t>H%</t>
  </si>
  <si>
    <t>C mk</t>
  </si>
  <si>
    <t>C%</t>
  </si>
  <si>
    <t>B mk</t>
  </si>
  <si>
    <t>B%</t>
  </si>
  <si>
    <t>Total</t>
  </si>
  <si>
    <t>%</t>
  </si>
  <si>
    <t>Cols</t>
  </si>
  <si>
    <t>Place</t>
  </si>
  <si>
    <t>U21</t>
  </si>
  <si>
    <t>Qual?</t>
  </si>
  <si>
    <t>202</t>
  </si>
  <si>
    <t>Alice Britton</t>
  </si>
  <si>
    <t>1911387</t>
  </si>
  <si>
    <t>Prospector Joe</t>
  </si>
  <si>
    <t>1936270</t>
  </si>
  <si>
    <t>261</t>
  </si>
  <si>
    <t>Alison Smith</t>
  </si>
  <si>
    <t>1035779</t>
  </si>
  <si>
    <t>MaryLou II</t>
  </si>
  <si>
    <t>1630385</t>
  </si>
  <si>
    <t>241</t>
  </si>
  <si>
    <t>Alison van Wordragen</t>
  </si>
  <si>
    <t>1041407</t>
  </si>
  <si>
    <t>Lorcan</t>
  </si>
  <si>
    <t>1936029</t>
  </si>
  <si>
    <t>107</t>
  </si>
  <si>
    <t>ALISSA DELANEY</t>
  </si>
  <si>
    <t>1811849</t>
  </si>
  <si>
    <t>Soleymagick Bluebell</t>
  </si>
  <si>
    <t>1432038</t>
  </si>
  <si>
    <t>414</t>
  </si>
  <si>
    <t>Annette Clements</t>
  </si>
  <si>
    <t>1913872</t>
  </si>
  <si>
    <t>Aragan II</t>
  </si>
  <si>
    <t>1934383</t>
  </si>
  <si>
    <t>388</t>
  </si>
  <si>
    <t>Becky Thompson</t>
  </si>
  <si>
    <t>1911480</t>
  </si>
  <si>
    <t>Lobato XXIII</t>
  </si>
  <si>
    <t>1832860</t>
  </si>
  <si>
    <t>237</t>
  </si>
  <si>
    <t>Bianca Carlin</t>
  </si>
  <si>
    <t>1914410</t>
  </si>
  <si>
    <t>Doogle</t>
  </si>
  <si>
    <t>1934970</t>
  </si>
  <si>
    <t>Carina Squibb</t>
  </si>
  <si>
    <t>1916231</t>
  </si>
  <si>
    <t>Best Ever Z</t>
  </si>
  <si>
    <t>1937118</t>
  </si>
  <si>
    <t>306</t>
  </si>
  <si>
    <t>Caroline Burrow</t>
  </si>
  <si>
    <t>1811021</t>
  </si>
  <si>
    <t>Mimi (Midget)</t>
  </si>
  <si>
    <t>1831621</t>
  </si>
  <si>
    <t>327</t>
  </si>
  <si>
    <t>Caroline Scott</t>
  </si>
  <si>
    <t>1015559</t>
  </si>
  <si>
    <t>Churchmeadow Dragonfly</t>
  </si>
  <si>
    <t>1932040</t>
  </si>
  <si>
    <t>239</t>
  </si>
  <si>
    <t>Caroline Shrubb</t>
  </si>
  <si>
    <t>1915739</t>
  </si>
  <si>
    <t>Enriqueta</t>
  </si>
  <si>
    <t>1936485</t>
  </si>
  <si>
    <t>Claire Burns</t>
  </si>
  <si>
    <t>1914698</t>
  </si>
  <si>
    <t>Ballylennon Henry</t>
  </si>
  <si>
    <t>1935325</t>
  </si>
  <si>
    <t>429</t>
  </si>
  <si>
    <t>Claire Deery</t>
  </si>
  <si>
    <t>1050645</t>
  </si>
  <si>
    <t>La Pomme Rouge</t>
  </si>
  <si>
    <t>1731699</t>
  </si>
  <si>
    <t>101</t>
  </si>
  <si>
    <t>Claire Lyne</t>
  </si>
  <si>
    <t>1916292</t>
  </si>
  <si>
    <t>Silverspring Louis</t>
  </si>
  <si>
    <t>1937212</t>
  </si>
  <si>
    <t>401</t>
  </si>
  <si>
    <t>claire osmond</t>
  </si>
  <si>
    <t>1811047</t>
  </si>
  <si>
    <t>Latte</t>
  </si>
  <si>
    <t>1831676</t>
  </si>
  <si>
    <t>457</t>
  </si>
  <si>
    <t>Denise Holland</t>
  </si>
  <si>
    <t>1915105</t>
  </si>
  <si>
    <t>Elamo Stride On</t>
  </si>
  <si>
    <t>1935759</t>
  </si>
  <si>
    <t>114</t>
  </si>
  <si>
    <t>Donna Crook</t>
  </si>
  <si>
    <t>1915195</t>
  </si>
  <si>
    <t>Attleford Milo</t>
  </si>
  <si>
    <t>1935885</t>
  </si>
  <si>
    <t>365</t>
  </si>
  <si>
    <t>Emily Lowe</t>
  </si>
  <si>
    <t>1916563</t>
  </si>
  <si>
    <t>Birrinview Pearl</t>
  </si>
  <si>
    <t>1937570</t>
  </si>
  <si>
    <t>250</t>
  </si>
  <si>
    <t>Emily Stewart</t>
  </si>
  <si>
    <t>1911801</t>
  </si>
  <si>
    <t>Roscrea Bay Boy</t>
  </si>
  <si>
    <t>1934570</t>
  </si>
  <si>
    <t>231</t>
  </si>
  <si>
    <t>Francesca Driscoll</t>
  </si>
  <si>
    <t>1913847</t>
  </si>
  <si>
    <t>Riley XCII</t>
  </si>
  <si>
    <t>1937789</t>
  </si>
  <si>
    <t>370</t>
  </si>
  <si>
    <t>Freya Butler</t>
  </si>
  <si>
    <t>1913333</t>
  </si>
  <si>
    <t>Strip Teasel</t>
  </si>
  <si>
    <t>1937078</t>
  </si>
  <si>
    <t>308</t>
  </si>
  <si>
    <t>Hattie Cobden</t>
  </si>
  <si>
    <t>1917386</t>
  </si>
  <si>
    <t>Snowdrop III??</t>
  </si>
  <si>
    <t>Isabel Trundle</t>
  </si>
  <si>
    <t>1916223</t>
  </si>
  <si>
    <t>Latin Survivor</t>
  </si>
  <si>
    <t>1937107</t>
  </si>
  <si>
    <t>Isabelle Gregg</t>
  </si>
  <si>
    <t>1915597</t>
  </si>
  <si>
    <t>Shinglehall Isabelle</t>
  </si>
  <si>
    <t>1936410</t>
  </si>
  <si>
    <t>435</t>
  </si>
  <si>
    <t>Jane Ireland</t>
  </si>
  <si>
    <t>1812166</t>
  </si>
  <si>
    <t>Dinkys Diamond</t>
  </si>
  <si>
    <t>1833655</t>
  </si>
  <si>
    <t>111</t>
  </si>
  <si>
    <t>Jemima Byford</t>
  </si>
  <si>
    <t>1913773</t>
  </si>
  <si>
    <t>Wombat IV</t>
  </si>
  <si>
    <t>Jessica Mornard</t>
  </si>
  <si>
    <t>Sinnbad</t>
  </si>
  <si>
    <t>147</t>
  </si>
  <si>
    <t>Jo Sellars-Waymark</t>
  </si>
  <si>
    <t>1916726</t>
  </si>
  <si>
    <t>Saucy buck</t>
  </si>
  <si>
    <t>1937827</t>
  </si>
  <si>
    <t>357</t>
  </si>
  <si>
    <t>Kalie Fowler</t>
  </si>
  <si>
    <t>1910196</t>
  </si>
  <si>
    <t>Optical Illusion II</t>
  </si>
  <si>
    <t>1930269</t>
  </si>
  <si>
    <t>Karen Duran</t>
  </si>
  <si>
    <t>1039614</t>
  </si>
  <si>
    <t>Samazone</t>
  </si>
  <si>
    <t>1936920</t>
  </si>
  <si>
    <t>Katherine Judd</t>
  </si>
  <si>
    <t>Sungold</t>
  </si>
  <si>
    <t>228</t>
  </si>
  <si>
    <t>Katherine Luck</t>
  </si>
  <si>
    <t>0143818</t>
  </si>
  <si>
    <t>Diamond Exchange</t>
  </si>
  <si>
    <t>321</t>
  </si>
  <si>
    <t>Katie Saunderson</t>
  </si>
  <si>
    <t>1915522</t>
  </si>
  <si>
    <t>Glencauth Lad</t>
  </si>
  <si>
    <t>1936233</t>
  </si>
  <si>
    <t>277</t>
  </si>
  <si>
    <t>Kj Turner</t>
  </si>
  <si>
    <t>292869</t>
  </si>
  <si>
    <t>Contentment</t>
  </si>
  <si>
    <t>1832902</t>
  </si>
  <si>
    <t>415</t>
  </si>
  <si>
    <t>Liane Deacon</t>
  </si>
  <si>
    <t>1018258A</t>
  </si>
  <si>
    <t>The Cobfather IX</t>
  </si>
  <si>
    <t>1018258</t>
  </si>
  <si>
    <t>455</t>
  </si>
  <si>
    <t>Louise Treloar</t>
  </si>
  <si>
    <t>1916509</t>
  </si>
  <si>
    <t>Colemanstown Charlie</t>
  </si>
  <si>
    <t>1937514</t>
  </si>
  <si>
    <t>454</t>
  </si>
  <si>
    <t>Kiltrogue Rocky</t>
  </si>
  <si>
    <t>1937513</t>
  </si>
  <si>
    <t>255</t>
  </si>
  <si>
    <t>Louise Van Randwyck</t>
  </si>
  <si>
    <t>1911796</t>
  </si>
  <si>
    <t>Black Spark</t>
  </si>
  <si>
    <t>1934368</t>
  </si>
  <si>
    <t>141</t>
  </si>
  <si>
    <t>Lucy Harvey</t>
  </si>
  <si>
    <t>1017228</t>
  </si>
  <si>
    <t>Woodlands B.O.B</t>
  </si>
  <si>
    <t>1934151</t>
  </si>
  <si>
    <t>134</t>
  </si>
  <si>
    <t>Madeline Caunt</t>
  </si>
  <si>
    <t>1913610</t>
  </si>
  <si>
    <t>Telynau Glesni</t>
  </si>
  <si>
    <t>1937825</t>
  </si>
  <si>
    <t>Marjorie Enright</t>
  </si>
  <si>
    <t>400436</t>
  </si>
  <si>
    <t>RAY WARD</t>
  </si>
  <si>
    <t>1933986</t>
  </si>
  <si>
    <t>256</t>
  </si>
  <si>
    <t>Martha Foley</t>
  </si>
  <si>
    <t>1513109</t>
  </si>
  <si>
    <t>Dunbeggan Maverick</t>
  </si>
  <si>
    <t>1936965</t>
  </si>
  <si>
    <t>177</t>
  </si>
  <si>
    <t>Megan Cunnah</t>
  </si>
  <si>
    <t>1911533</t>
  </si>
  <si>
    <t>Daytona Dream</t>
  </si>
  <si>
    <t>1832677</t>
  </si>
  <si>
    <t>350</t>
  </si>
  <si>
    <t>Mialee Blair</t>
  </si>
  <si>
    <t>1613195</t>
  </si>
  <si>
    <t>Tredellans poppy</t>
  </si>
  <si>
    <t>341</t>
  </si>
  <si>
    <t>Nicole Guarnieri</t>
  </si>
  <si>
    <t>1911374</t>
  </si>
  <si>
    <t>jenyiszej</t>
  </si>
  <si>
    <t>301</t>
  </si>
  <si>
    <t>Poppy Bounden</t>
  </si>
  <si>
    <t>1810093</t>
  </si>
  <si>
    <t>Baybridge Happy Days</t>
  </si>
  <si>
    <t>136</t>
  </si>
  <si>
    <t>Poppy Watson</t>
  </si>
  <si>
    <t>400819</t>
  </si>
  <si>
    <t>Clonlara Gwenevre</t>
  </si>
  <si>
    <t>1938056</t>
  </si>
  <si>
    <t>138</t>
  </si>
  <si>
    <t>Rebecca Davies</t>
  </si>
  <si>
    <t>1913856</t>
  </si>
  <si>
    <t>Oxhill Bill</t>
  </si>
  <si>
    <t>1934960</t>
  </si>
  <si>
    <t>207</t>
  </si>
  <si>
    <t>Rebecca Fowler</t>
  </si>
  <si>
    <t>1916039</t>
  </si>
  <si>
    <t>Barrowfield Angel</t>
  </si>
  <si>
    <t>1936850</t>
  </si>
  <si>
    <t>400</t>
  </si>
  <si>
    <t>Rhianna Blair</t>
  </si>
  <si>
    <t>1913990</t>
  </si>
  <si>
    <t>Cream Craze</t>
  </si>
  <si>
    <t>1934516</t>
  </si>
  <si>
    <t>262</t>
  </si>
  <si>
    <t>Sally Ede</t>
  </si>
  <si>
    <t>342092</t>
  </si>
  <si>
    <t>Billy XII</t>
  </si>
  <si>
    <t>1932340</t>
  </si>
  <si>
    <t>Sam Champion</t>
  </si>
  <si>
    <t>1711554</t>
  </si>
  <si>
    <t>liberty 11</t>
  </si>
  <si>
    <t>1732408</t>
  </si>
  <si>
    <t>109</t>
  </si>
  <si>
    <t>Samantha Brown</t>
  </si>
  <si>
    <t>1912821</t>
  </si>
  <si>
    <t>Rodgebrook Golden Girl</t>
  </si>
  <si>
    <t>1933963</t>
  </si>
  <si>
    <t>349</t>
  </si>
  <si>
    <t>Samantha Watson</t>
  </si>
  <si>
    <t>1711030</t>
  </si>
  <si>
    <t>Jebeth Beam me up</t>
  </si>
  <si>
    <t>310</t>
  </si>
  <si>
    <t>Sara Church</t>
  </si>
  <si>
    <t>1046971</t>
  </si>
  <si>
    <t>Charlie</t>
  </si>
  <si>
    <t>1633212</t>
  </si>
  <si>
    <t>283</t>
  </si>
  <si>
    <t>Sarah Davis</t>
  </si>
  <si>
    <t>1511727</t>
  </si>
  <si>
    <t>Winston Classic Gold</t>
  </si>
  <si>
    <t>1938567</t>
  </si>
  <si>
    <t>221</t>
  </si>
  <si>
    <t>Sarah Dixon</t>
  </si>
  <si>
    <t>Oldencraig Brenda</t>
  </si>
  <si>
    <t>224</t>
  </si>
  <si>
    <t>Sarah Feather</t>
  </si>
  <si>
    <t>Desert Maze</t>
  </si>
  <si>
    <t>368636</t>
  </si>
  <si>
    <t>176</t>
  </si>
  <si>
    <t>Sarah Grogut</t>
  </si>
  <si>
    <t>1012378</t>
  </si>
  <si>
    <t>Annandale Tinkers Night</t>
  </si>
  <si>
    <t>1936096</t>
  </si>
  <si>
    <t>305</t>
  </si>
  <si>
    <t>Sarah wareham</t>
  </si>
  <si>
    <t>1914138</t>
  </si>
  <si>
    <t>Burlington Skyfall</t>
  </si>
  <si>
    <t>1935081</t>
  </si>
  <si>
    <t>315</t>
  </si>
  <si>
    <t>Sara-Jane Larner</t>
  </si>
  <si>
    <t>1910059</t>
  </si>
  <si>
    <t>Meadmoor Thunderbolt</t>
  </si>
  <si>
    <t>361</t>
  </si>
  <si>
    <t>Sasha Good</t>
  </si>
  <si>
    <t>1916533</t>
  </si>
  <si>
    <t>L’Sierra</t>
  </si>
  <si>
    <t>1937557</t>
  </si>
  <si>
    <t>243</t>
  </si>
  <si>
    <t>Steph Eaton</t>
  </si>
  <si>
    <t>1913384</t>
  </si>
  <si>
    <t>Baby</t>
  </si>
  <si>
    <t>1933950</t>
  </si>
  <si>
    <t>117</t>
  </si>
  <si>
    <t>Suzanne Hobday</t>
  </si>
  <si>
    <t>402333</t>
  </si>
  <si>
    <t>Sunglow Skyler</t>
  </si>
  <si>
    <t>1936078</t>
  </si>
  <si>
    <t>417</t>
  </si>
  <si>
    <t>Tracey Bourne</t>
  </si>
  <si>
    <t>1710303</t>
  </si>
  <si>
    <t>Bertie Bobcat</t>
  </si>
  <si>
    <t>1733753</t>
  </si>
  <si>
    <t>113</t>
  </si>
  <si>
    <t>Victoria Chuter</t>
  </si>
  <si>
    <t>1613496</t>
  </si>
  <si>
    <t>Bryncadoc royal mirage</t>
  </si>
  <si>
    <t>274</t>
  </si>
  <si>
    <t>Victoria Homden</t>
  </si>
  <si>
    <t>1911022</t>
  </si>
  <si>
    <t>Ollie</t>
  </si>
  <si>
    <t>1932240</t>
  </si>
  <si>
    <t>Preliminary Silver Petplan Equine Area Festival 2021</t>
  </si>
  <si>
    <t>Ann Housden</t>
  </si>
  <si>
    <t>121177</t>
  </si>
  <si>
    <t>Haweswater Ignatius</t>
  </si>
  <si>
    <t>1631499</t>
  </si>
  <si>
    <t>Beth Mantel</t>
  </si>
  <si>
    <t>372714</t>
  </si>
  <si>
    <t>K.Gracious</t>
  </si>
  <si>
    <t>1937539</t>
  </si>
  <si>
    <t>Caitlin Clark</t>
  </si>
  <si>
    <t>1810035</t>
  </si>
  <si>
    <t>Rummy</t>
  </si>
  <si>
    <t>1830028</t>
  </si>
  <si>
    <t>Caroline Bunce</t>
  </si>
  <si>
    <t>142867</t>
  </si>
  <si>
    <t>Redhouse Hayley</t>
  </si>
  <si>
    <t>1834182</t>
  </si>
  <si>
    <t>Charlotte Flaherty</t>
  </si>
  <si>
    <t>1510048</t>
  </si>
  <si>
    <t>Baltimore Bullet</t>
  </si>
  <si>
    <t>143</t>
  </si>
  <si>
    <t>Charlotte Reardon</t>
  </si>
  <si>
    <t>1917255</t>
  </si>
  <si>
    <t>Ruthstown Ricky</t>
  </si>
  <si>
    <t>1938565</t>
  </si>
  <si>
    <t>285</t>
  </si>
  <si>
    <t>Chloe Stening</t>
  </si>
  <si>
    <t>1414421</t>
  </si>
  <si>
    <t>Elly Sabre Phanten</t>
  </si>
  <si>
    <t>441</t>
  </si>
  <si>
    <t>Clare Hammett</t>
  </si>
  <si>
    <t>319813</t>
  </si>
  <si>
    <t>Half moon doblinski</t>
  </si>
  <si>
    <t>1535610</t>
  </si>
  <si>
    <t>219</t>
  </si>
  <si>
    <t>Danielle Bruton</t>
  </si>
  <si>
    <t>1811419</t>
  </si>
  <si>
    <t>Shere Spirit</t>
  </si>
  <si>
    <t>1832299</t>
  </si>
  <si>
    <t>445</t>
  </si>
  <si>
    <t>Darcey Blaze Marcus</t>
  </si>
  <si>
    <t>Wynswood Zola</t>
  </si>
  <si>
    <t>1832388</t>
  </si>
  <si>
    <t>354</t>
  </si>
  <si>
    <t>Debbie Boylan- White</t>
  </si>
  <si>
    <t>129160</t>
  </si>
  <si>
    <t>Kippure Samuel</t>
  </si>
  <si>
    <t>1933065</t>
  </si>
  <si>
    <t>Deborah Diment</t>
  </si>
  <si>
    <t>1911322</t>
  </si>
  <si>
    <t>Ambush</t>
  </si>
  <si>
    <t>1932172</t>
  </si>
  <si>
    <t>124</t>
  </si>
  <si>
    <t>Emma Storm</t>
  </si>
  <si>
    <t>1014409</t>
  </si>
  <si>
    <t>White Nite</t>
  </si>
  <si>
    <t>1731405</t>
  </si>
  <si>
    <t>273</t>
  </si>
  <si>
    <t>Glea Laanisto</t>
  </si>
  <si>
    <t>1513797</t>
  </si>
  <si>
    <t>Whitehawk Edition</t>
  </si>
  <si>
    <t>1937729</t>
  </si>
  <si>
    <t>234</t>
  </si>
  <si>
    <t>Jemima Haslam</t>
  </si>
  <si>
    <t>1916305</t>
  </si>
  <si>
    <t>Whitley Village Solar</t>
  </si>
  <si>
    <t>1937226</t>
  </si>
  <si>
    <t>Jennifer Philcox</t>
  </si>
  <si>
    <t>373214</t>
  </si>
  <si>
    <t>Londoner I</t>
  </si>
  <si>
    <t>1934319</t>
  </si>
  <si>
    <t>331</t>
  </si>
  <si>
    <t>Josephine Mitchell</t>
  </si>
  <si>
    <t>1913692</t>
  </si>
  <si>
    <t>ROH MEOH</t>
  </si>
  <si>
    <t>1934181</t>
  </si>
  <si>
    <t>387</t>
  </si>
  <si>
    <t>Lindsay Corrigan</t>
  </si>
  <si>
    <t>370550</t>
  </si>
  <si>
    <t>Manhatten TC</t>
  </si>
  <si>
    <t>1835019</t>
  </si>
  <si>
    <t>448</t>
  </si>
  <si>
    <t>Liz Mansbridge</t>
  </si>
  <si>
    <t>Newcopse Tigger</t>
  </si>
  <si>
    <t>1732565</t>
  </si>
  <si>
    <t>155</t>
  </si>
  <si>
    <t>Lorraine Whale</t>
  </si>
  <si>
    <t>1611512</t>
  </si>
  <si>
    <t>Firestone Ferdinand</t>
  </si>
  <si>
    <t>162</t>
  </si>
  <si>
    <t>Lucy Marshall</t>
  </si>
  <si>
    <t>1811797</t>
  </si>
  <si>
    <t>Beezies Marble</t>
  </si>
  <si>
    <t>1832994</t>
  </si>
  <si>
    <t>129</t>
  </si>
  <si>
    <t>Megan Prout</t>
  </si>
  <si>
    <t>1910027</t>
  </si>
  <si>
    <t>Worlds Fair Lady</t>
  </si>
  <si>
    <t>58007</t>
  </si>
  <si>
    <t>385</t>
  </si>
  <si>
    <t>Michelle Restall</t>
  </si>
  <si>
    <t>1910610</t>
  </si>
  <si>
    <t>Romario II</t>
  </si>
  <si>
    <t>59231</t>
  </si>
  <si>
    <t>Natalie Brougham</t>
  </si>
  <si>
    <t>1410662</t>
  </si>
  <si>
    <t>Abbotswood Avatar</t>
  </si>
  <si>
    <t>1933689</t>
  </si>
  <si>
    <t>399</t>
  </si>
  <si>
    <t>Shane Carter</t>
  </si>
  <si>
    <t>343056</t>
  </si>
  <si>
    <t>Grantstown Bombay Sapphire</t>
  </si>
  <si>
    <t>1935585</t>
  </si>
  <si>
    <t>291</t>
  </si>
  <si>
    <t>Sue Childs</t>
  </si>
  <si>
    <t>53252</t>
  </si>
  <si>
    <t>Killy Stew</t>
  </si>
  <si>
    <t>1733507</t>
  </si>
  <si>
    <t>303</t>
  </si>
  <si>
    <t>Susan Wheatley</t>
  </si>
  <si>
    <t>1410129</t>
  </si>
  <si>
    <t>Bambas First</t>
  </si>
  <si>
    <t>1732857</t>
  </si>
  <si>
    <t>281</t>
  </si>
  <si>
    <t>Teresa Lavender</t>
  </si>
  <si>
    <t>1911838</t>
  </si>
  <si>
    <t>Highland Leopard</t>
  </si>
  <si>
    <t>45705</t>
  </si>
  <si>
    <t>Novice Bronze Petplan Equine Area Festival 2021</t>
  </si>
  <si>
    <t>Novice 23 (2012)</t>
  </si>
  <si>
    <t>432</t>
  </si>
  <si>
    <t>Amanda Bull</t>
  </si>
  <si>
    <t>Xavi</t>
  </si>
  <si>
    <t>1432326</t>
  </si>
  <si>
    <t>Amy Searle</t>
  </si>
  <si>
    <t>1513658</t>
  </si>
  <si>
    <t>Billy Radisson</t>
  </si>
  <si>
    <t>1535669</t>
  </si>
  <si>
    <t>Caroline Ganjou</t>
  </si>
  <si>
    <t>1513827</t>
  </si>
  <si>
    <t>Hedron</t>
  </si>
  <si>
    <t>1633304</t>
  </si>
  <si>
    <t>416</t>
  </si>
  <si>
    <t>Catherine Brindley</t>
  </si>
  <si>
    <t>352780</t>
  </si>
  <si>
    <t>Deerleap 1</t>
  </si>
  <si>
    <t>1535635</t>
  </si>
  <si>
    <t>413</t>
  </si>
  <si>
    <t>Charles Adkins</t>
  </si>
  <si>
    <t>1710952</t>
  </si>
  <si>
    <t>Roseberry Sir Henry</t>
  </si>
  <si>
    <t>1931671</t>
  </si>
  <si>
    <t>Cheryl Iredale</t>
  </si>
  <si>
    <t>1911128</t>
  </si>
  <si>
    <t>Halona Xubia</t>
  </si>
  <si>
    <t>1931794</t>
  </si>
  <si>
    <t>142</t>
  </si>
  <si>
    <t>Chloe Baglin</t>
  </si>
  <si>
    <t>1415027</t>
  </si>
  <si>
    <t>Millennium’s Star</t>
  </si>
  <si>
    <t>1932864</t>
  </si>
  <si>
    <t>104</t>
  </si>
  <si>
    <t>Clare Clubley</t>
  </si>
  <si>
    <t>1511725</t>
  </si>
  <si>
    <t>Hillgarth Eclipse</t>
  </si>
  <si>
    <t>1433010</t>
  </si>
  <si>
    <t>286</t>
  </si>
  <si>
    <t>Clare Gower</t>
  </si>
  <si>
    <t>401797</t>
  </si>
  <si>
    <t>Cashini</t>
  </si>
  <si>
    <t>1834207</t>
  </si>
  <si>
    <t>446</t>
  </si>
  <si>
    <t>Claudia Felstead</t>
  </si>
  <si>
    <t>1812611</t>
  </si>
  <si>
    <t>Subaltern Will</t>
  </si>
  <si>
    <t>1834340</t>
  </si>
  <si>
    <t>1712415</t>
  </si>
  <si>
    <t>Heavenly High Jinks</t>
  </si>
  <si>
    <t>59752</t>
  </si>
  <si>
    <t>317</t>
  </si>
  <si>
    <t>Delia Debenham</t>
  </si>
  <si>
    <t>1610598</t>
  </si>
  <si>
    <t>GRAVIN VAN ONS FLEURE</t>
  </si>
  <si>
    <t>1931054</t>
  </si>
  <si>
    <t>290</t>
  </si>
  <si>
    <t>Emilie Jarvis</t>
  </si>
  <si>
    <t>1612041</t>
  </si>
  <si>
    <t>Loxley's Liebling</t>
  </si>
  <si>
    <t>1633255</t>
  </si>
  <si>
    <t>166</t>
  </si>
  <si>
    <t>Emma Seddon</t>
  </si>
  <si>
    <t>1910080</t>
  </si>
  <si>
    <t>Gandalf II</t>
  </si>
  <si>
    <t>1930120</t>
  </si>
  <si>
    <t>282</t>
  </si>
  <si>
    <t>Fiona Clarke</t>
  </si>
  <si>
    <t>86460</t>
  </si>
  <si>
    <t>Kildedals Attention</t>
  </si>
  <si>
    <t>1632549</t>
  </si>
  <si>
    <t>120</t>
  </si>
  <si>
    <t>Hannah Cook</t>
  </si>
  <si>
    <t>1612214</t>
  </si>
  <si>
    <t>Jessie Jane</t>
  </si>
  <si>
    <t>1633570</t>
  </si>
  <si>
    <t>122</t>
  </si>
  <si>
    <t>Hope Gimson</t>
  </si>
  <si>
    <t>1910993</t>
  </si>
  <si>
    <t>The Boss' Daughther</t>
  </si>
  <si>
    <t>1931499</t>
  </si>
  <si>
    <t>171</t>
  </si>
  <si>
    <t>Isla Sully</t>
  </si>
  <si>
    <t>1710660</t>
  </si>
  <si>
    <t>Felinmor Buddy</t>
  </si>
  <si>
    <t>47164</t>
  </si>
  <si>
    <t>178</t>
  </si>
  <si>
    <t>Jackie Cooper</t>
  </si>
  <si>
    <t>247600</t>
  </si>
  <si>
    <t>Don Johnson III</t>
  </si>
  <si>
    <t>59942</t>
  </si>
  <si>
    <t>345</t>
  </si>
  <si>
    <t>Jane Clark</t>
  </si>
  <si>
    <t>334014</t>
  </si>
  <si>
    <t>Hugo X</t>
  </si>
  <si>
    <t>1930986</t>
  </si>
  <si>
    <t>459</t>
  </si>
  <si>
    <t>Jen Wilson</t>
  </si>
  <si>
    <t>373001</t>
  </si>
  <si>
    <t>Direct Cavalier</t>
  </si>
  <si>
    <t>172</t>
  </si>
  <si>
    <t>Jo White</t>
  </si>
  <si>
    <t>305189</t>
  </si>
  <si>
    <t>Master Zakaroo</t>
  </si>
  <si>
    <t>57366A</t>
  </si>
  <si>
    <t>157</t>
  </si>
  <si>
    <t>karen stone</t>
  </si>
  <si>
    <t>1811219</t>
  </si>
  <si>
    <t>prusselton master</t>
  </si>
  <si>
    <t>1831925</t>
  </si>
  <si>
    <t>434</t>
  </si>
  <si>
    <t>Kate Charlton</t>
  </si>
  <si>
    <t>1916504</t>
  </si>
  <si>
    <t>Lady Gertrude</t>
  </si>
  <si>
    <t>1937472</t>
  </si>
  <si>
    <t>368</t>
  </si>
  <si>
    <t>Kate Tabb</t>
  </si>
  <si>
    <t>376655</t>
  </si>
  <si>
    <t>Domingo KT</t>
  </si>
  <si>
    <t>1933064</t>
  </si>
  <si>
    <t>284</t>
  </si>
  <si>
    <t>Kim Emerson</t>
  </si>
  <si>
    <t>1810440</t>
  </si>
  <si>
    <t>Broughton Millers Man</t>
  </si>
  <si>
    <t>1433777</t>
  </si>
  <si>
    <t>163</t>
  </si>
  <si>
    <t>Kirsten Good</t>
  </si>
  <si>
    <t>1713056</t>
  </si>
  <si>
    <t>Honalulu</t>
  </si>
  <si>
    <t>1934300</t>
  </si>
  <si>
    <t>352</t>
  </si>
  <si>
    <t>Laura Harris</t>
  </si>
  <si>
    <t>1911057</t>
  </si>
  <si>
    <t>Royal Romancier JBH</t>
  </si>
  <si>
    <t>451</t>
  </si>
  <si>
    <t>Laura Swierczek</t>
  </si>
  <si>
    <t>1914254</t>
  </si>
  <si>
    <t>Dewberry</t>
  </si>
  <si>
    <t>1934794</t>
  </si>
  <si>
    <t>242</t>
  </si>
  <si>
    <t>Lauren Burrows</t>
  </si>
  <si>
    <t>1915972</t>
  </si>
  <si>
    <t>Blueberry</t>
  </si>
  <si>
    <t>19036770</t>
  </si>
  <si>
    <t>Lindsey Bell</t>
  </si>
  <si>
    <t>1911002</t>
  </si>
  <si>
    <t>Muckrim Breandan</t>
  </si>
  <si>
    <t>1931530</t>
  </si>
  <si>
    <t>188</t>
  </si>
  <si>
    <t>Lucy Peniston-Bird</t>
  </si>
  <si>
    <t>372447</t>
  </si>
  <si>
    <t>Cojak</t>
  </si>
  <si>
    <t>1937196</t>
  </si>
  <si>
    <t>103</t>
  </si>
  <si>
    <t>Natascha Whitehead</t>
  </si>
  <si>
    <t>1612783</t>
  </si>
  <si>
    <t>Jimbo Furry Foot</t>
  </si>
  <si>
    <t>1634496</t>
  </si>
  <si>
    <t>110</t>
  </si>
  <si>
    <t>Penny Allen</t>
  </si>
  <si>
    <t>1713097</t>
  </si>
  <si>
    <t>Zabina</t>
  </si>
  <si>
    <t>1734747</t>
  </si>
  <si>
    <t>287</t>
  </si>
  <si>
    <t>Phoebe Murray</t>
  </si>
  <si>
    <t>1916907</t>
  </si>
  <si>
    <t>Ilviro</t>
  </si>
  <si>
    <t>1938079</t>
  </si>
  <si>
    <t>137</t>
  </si>
  <si>
    <t>Storm of Choice</t>
  </si>
  <si>
    <t>1934356</t>
  </si>
  <si>
    <t>191</t>
  </si>
  <si>
    <t>Rosie Ribbans</t>
  </si>
  <si>
    <t>1914226</t>
  </si>
  <si>
    <t>Fire dancer lad</t>
  </si>
  <si>
    <t>1934763</t>
  </si>
  <si>
    <t>Sarah Jacomb</t>
  </si>
  <si>
    <t>94480</t>
  </si>
  <si>
    <t>My Leading Light</t>
  </si>
  <si>
    <t>1931621</t>
  </si>
  <si>
    <t>156</t>
  </si>
  <si>
    <t>Sarah Leno</t>
  </si>
  <si>
    <t>381365</t>
  </si>
  <si>
    <t>Capitall Casey</t>
  </si>
  <si>
    <t>1533103</t>
  </si>
  <si>
    <t>Sophie Khayat</t>
  </si>
  <si>
    <t>1911957</t>
  </si>
  <si>
    <t>Eastwood SPF</t>
  </si>
  <si>
    <t>1933258</t>
  </si>
  <si>
    <t>351</t>
  </si>
  <si>
    <t>Sophie Whittle</t>
  </si>
  <si>
    <t>1915615</t>
  </si>
  <si>
    <t>Ballykidea Girl</t>
  </si>
  <si>
    <t>1936331</t>
  </si>
  <si>
    <t>112</t>
  </si>
  <si>
    <t>Tara Faulds</t>
  </si>
  <si>
    <t>1910176</t>
  </si>
  <si>
    <t>Mystical Baby</t>
  </si>
  <si>
    <t>1532900</t>
  </si>
  <si>
    <t>236</t>
  </si>
  <si>
    <t>Tracy Collins</t>
  </si>
  <si>
    <t>1811604</t>
  </si>
  <si>
    <t>S D Cookies and Cream</t>
  </si>
  <si>
    <t>1832659</t>
  </si>
  <si>
    <t>407</t>
  </si>
  <si>
    <t>Vanessa Starkey</t>
  </si>
  <si>
    <t>1912094</t>
  </si>
  <si>
    <t>Seefin Dream Catcher</t>
  </si>
  <si>
    <t>1933402</t>
  </si>
  <si>
    <t>119</t>
  </si>
  <si>
    <t>Zoe Macqueen</t>
  </si>
  <si>
    <t>1512810</t>
  </si>
  <si>
    <t>Roberto Carlos</t>
  </si>
  <si>
    <t>1934178</t>
  </si>
  <si>
    <t>Novice Silver Petplan Equine Area Festival 2021</t>
  </si>
  <si>
    <t>140</t>
  </si>
  <si>
    <t>Adele Ronchetti</t>
  </si>
  <si>
    <t>290971</t>
  </si>
  <si>
    <t>Family Affair</t>
  </si>
  <si>
    <t>Alice Lawrence</t>
  </si>
  <si>
    <t>1712311</t>
  </si>
  <si>
    <t>Zen</t>
  </si>
  <si>
    <t>1733993</t>
  </si>
  <si>
    <t>Amelia Ward</t>
  </si>
  <si>
    <t>1710884</t>
  </si>
  <si>
    <t>Tireve What's Wanted</t>
  </si>
  <si>
    <t>1832892</t>
  </si>
  <si>
    <t>292</t>
  </si>
  <si>
    <t>Amy Blount</t>
  </si>
  <si>
    <t>174988</t>
  </si>
  <si>
    <t>Double Topia</t>
  </si>
  <si>
    <t>1833699</t>
  </si>
  <si>
    <t>313</t>
  </si>
  <si>
    <t>Amy Bruce</t>
  </si>
  <si>
    <t>338273</t>
  </si>
  <si>
    <t>Crossboyne II</t>
  </si>
  <si>
    <t>53868</t>
  </si>
  <si>
    <t>Amy Hose</t>
  </si>
  <si>
    <t>1513630</t>
  </si>
  <si>
    <t>Billingbear Rex</t>
  </si>
  <si>
    <t>1630137</t>
  </si>
  <si>
    <t>353</t>
  </si>
  <si>
    <t>Anna Dunford</t>
  </si>
  <si>
    <t>1911939</t>
  </si>
  <si>
    <t>My Spirit</t>
  </si>
  <si>
    <t>1933280</t>
  </si>
  <si>
    <t>377</t>
  </si>
  <si>
    <t>Bradley Wentworth</t>
  </si>
  <si>
    <t>1511077</t>
  </si>
  <si>
    <t>Jintse N</t>
  </si>
  <si>
    <t>1531392</t>
  </si>
  <si>
    <t>314</t>
  </si>
  <si>
    <t>Briony Simpson</t>
  </si>
  <si>
    <t>1711519</t>
  </si>
  <si>
    <t>Keystone Spectre</t>
  </si>
  <si>
    <t>1630318</t>
  </si>
  <si>
    <t>Claire Coultas</t>
  </si>
  <si>
    <t>402477</t>
  </si>
  <si>
    <t>Ballinfull Fly</t>
  </si>
  <si>
    <t>1932755</t>
  </si>
  <si>
    <t>152</t>
  </si>
  <si>
    <t>Claire Young</t>
  </si>
  <si>
    <t>261220</t>
  </si>
  <si>
    <t>Kobalt Blue</t>
  </si>
  <si>
    <t>1935337</t>
  </si>
  <si>
    <t>443</t>
  </si>
  <si>
    <t>Clio Georgiadis</t>
  </si>
  <si>
    <t>1612572</t>
  </si>
  <si>
    <t>Don Sovereign</t>
  </si>
  <si>
    <t>1832328</t>
  </si>
  <si>
    <t>452</t>
  </si>
  <si>
    <t>Dinah Smith</t>
  </si>
  <si>
    <t>11029</t>
  </si>
  <si>
    <t>Culmore JJ</t>
  </si>
  <si>
    <t>1932776</t>
  </si>
  <si>
    <t>206</t>
  </si>
  <si>
    <t>Donna Joyce</t>
  </si>
  <si>
    <t>1710822</t>
  </si>
  <si>
    <t>Santana HH</t>
  </si>
  <si>
    <t>50080</t>
  </si>
  <si>
    <t>425</t>
  </si>
  <si>
    <t>Emily Watt</t>
  </si>
  <si>
    <t>1710892</t>
  </si>
  <si>
    <t>Gwenddwr Monarch</t>
  </si>
  <si>
    <t>1731406</t>
  </si>
  <si>
    <t>Grace Wilson</t>
  </si>
  <si>
    <t>369888</t>
  </si>
  <si>
    <t>Maximo JLBA</t>
  </si>
  <si>
    <t>1934195</t>
  </si>
  <si>
    <t>340</t>
  </si>
  <si>
    <t>Harriet Mordecai</t>
  </si>
  <si>
    <t>1811922</t>
  </si>
  <si>
    <t>High Sheriff</t>
  </si>
  <si>
    <t>1633812</t>
  </si>
  <si>
    <t>Hayley Ford</t>
  </si>
  <si>
    <t>1811817</t>
  </si>
  <si>
    <t>Crimson gold</t>
  </si>
  <si>
    <t>1934158</t>
  </si>
  <si>
    <t>226</t>
  </si>
  <si>
    <t>Helen Mullenger</t>
  </si>
  <si>
    <t>8613</t>
  </si>
  <si>
    <t>Clooney Boy</t>
  </si>
  <si>
    <t>1831251</t>
  </si>
  <si>
    <t>Isabell Altenkamper-Jahn</t>
  </si>
  <si>
    <t>1049674</t>
  </si>
  <si>
    <t>Elando</t>
  </si>
  <si>
    <t>19326206</t>
  </si>
  <si>
    <t>108</t>
  </si>
  <si>
    <t>Issy George</t>
  </si>
  <si>
    <t>D’Angelo</t>
  </si>
  <si>
    <t>1938212</t>
  </si>
  <si>
    <t>393</t>
  </si>
  <si>
    <t>Jamie Wright</t>
  </si>
  <si>
    <t>277380</t>
  </si>
  <si>
    <t>Master Bluemoon</t>
  </si>
  <si>
    <t>1631857</t>
  </si>
  <si>
    <t>125</t>
  </si>
  <si>
    <t>Jane Baldwin</t>
  </si>
  <si>
    <t>184039</t>
  </si>
  <si>
    <t>Luckatme</t>
  </si>
  <si>
    <t>59441</t>
  </si>
  <si>
    <t>252</t>
  </si>
  <si>
    <t>Janine Modder</t>
  </si>
  <si>
    <t>82139</t>
  </si>
  <si>
    <t>WESTERN TOBY</t>
  </si>
  <si>
    <t>1931106</t>
  </si>
  <si>
    <t>Jenny Gray-Wallis</t>
  </si>
  <si>
    <t>401953</t>
  </si>
  <si>
    <t>Ferryman</t>
  </si>
  <si>
    <t>1933699</t>
  </si>
  <si>
    <t>230</t>
  </si>
  <si>
    <t>Jenny Martin</t>
  </si>
  <si>
    <t>211567</t>
  </si>
  <si>
    <t>Dalmore</t>
  </si>
  <si>
    <t>1933061</t>
  </si>
  <si>
    <t>116</t>
  </si>
  <si>
    <t>jessica blowers</t>
  </si>
  <si>
    <t>1513496</t>
  </si>
  <si>
    <t>Sunglow Monarch</t>
  </si>
  <si>
    <t>1936077</t>
  </si>
  <si>
    <t>200</t>
  </si>
  <si>
    <t>Julie Adams</t>
  </si>
  <si>
    <t>307688</t>
  </si>
  <si>
    <t>Bocelli ll</t>
  </si>
  <si>
    <t>52794</t>
  </si>
  <si>
    <t>276</t>
  </si>
  <si>
    <t>Julie Newman</t>
  </si>
  <si>
    <t>1033177</t>
  </si>
  <si>
    <t>Leila II</t>
  </si>
  <si>
    <t>1936955</t>
  </si>
  <si>
    <t>346</t>
  </si>
  <si>
    <t>Kirsty Skerton</t>
  </si>
  <si>
    <t>272060</t>
  </si>
  <si>
    <t>Magic Storm K</t>
  </si>
  <si>
    <t>1936002</t>
  </si>
  <si>
    <t>Koren Marner</t>
  </si>
  <si>
    <t>1811592</t>
  </si>
  <si>
    <t>black forest II</t>
  </si>
  <si>
    <t>1936146</t>
  </si>
  <si>
    <t>187</t>
  </si>
  <si>
    <t>Laura Gordon</t>
  </si>
  <si>
    <t>312517</t>
  </si>
  <si>
    <t>Carramore Boy</t>
  </si>
  <si>
    <t>1934398</t>
  </si>
  <si>
    <t>324</t>
  </si>
  <si>
    <t>Lis Duval</t>
  </si>
  <si>
    <t>138290</t>
  </si>
  <si>
    <t>Cikita</t>
  </si>
  <si>
    <t>1733000</t>
  </si>
  <si>
    <t>151</t>
  </si>
  <si>
    <t>Malcolm Hunt</t>
  </si>
  <si>
    <t>30201</t>
  </si>
  <si>
    <t>Generoso</t>
  </si>
  <si>
    <t>1734242</t>
  </si>
  <si>
    <t>Melissa Dawes</t>
  </si>
  <si>
    <t>400202</t>
  </si>
  <si>
    <t>Fairoak Daydream</t>
  </si>
  <si>
    <t>1937819</t>
  </si>
  <si>
    <t>144</t>
  </si>
  <si>
    <t>Melissa Storey</t>
  </si>
  <si>
    <t>130524</t>
  </si>
  <si>
    <t>Fernside Dakota</t>
  </si>
  <si>
    <t>1932735</t>
  </si>
  <si>
    <t>333</t>
  </si>
  <si>
    <t>Natalie Akers</t>
  </si>
  <si>
    <t>1910912</t>
  </si>
  <si>
    <t>Grannoushka</t>
  </si>
  <si>
    <t>1833239</t>
  </si>
  <si>
    <t>Natasha Macdonald</t>
  </si>
  <si>
    <t>Mgcom Services Sauvey Golden Condor</t>
  </si>
  <si>
    <t>159</t>
  </si>
  <si>
    <t>Nicola North</t>
  </si>
  <si>
    <t>76694</t>
  </si>
  <si>
    <t>Gianni Versace</t>
  </si>
  <si>
    <t>1833495</t>
  </si>
  <si>
    <t>Oliver Coombe-Tennant</t>
  </si>
  <si>
    <t>281212</t>
  </si>
  <si>
    <t>Mis Ter Ad Hoc</t>
  </si>
  <si>
    <t>1834411</t>
  </si>
  <si>
    <t>360</t>
  </si>
  <si>
    <t>Penny Lock</t>
  </si>
  <si>
    <t>81116</t>
  </si>
  <si>
    <t>Woodcroft Fifty Fifty</t>
  </si>
  <si>
    <t>1634682</t>
  </si>
  <si>
    <t>126</t>
  </si>
  <si>
    <t>Philippa Lester</t>
  </si>
  <si>
    <t>1612519</t>
  </si>
  <si>
    <t>Pauldarys Incey Wincey</t>
  </si>
  <si>
    <t>1938522</t>
  </si>
  <si>
    <t>Rob Davies</t>
  </si>
  <si>
    <t>211826</t>
  </si>
  <si>
    <t>Sir Gio</t>
  </si>
  <si>
    <t>1937361</t>
  </si>
  <si>
    <t>280</t>
  </si>
  <si>
    <t>Samantha De Caprio</t>
  </si>
  <si>
    <t>1911699</t>
  </si>
  <si>
    <t>Baywater I</t>
  </si>
  <si>
    <t>1937911</t>
  </si>
  <si>
    <t>367</t>
  </si>
  <si>
    <t>Sarah Hayter-sharpe</t>
  </si>
  <si>
    <t>1611764</t>
  </si>
  <si>
    <t>Lucky Turn</t>
  </si>
  <si>
    <t>1632814</t>
  </si>
  <si>
    <t>LANDINOS</t>
  </si>
  <si>
    <t>56932</t>
  </si>
  <si>
    <t>Sarah Thomas</t>
  </si>
  <si>
    <t>47082</t>
  </si>
  <si>
    <t>Davidoff 84</t>
  </si>
  <si>
    <t>102</t>
  </si>
  <si>
    <t>Susan Bill</t>
  </si>
  <si>
    <t>132551</t>
  </si>
  <si>
    <t>Heaven for Everyone</t>
  </si>
  <si>
    <t>1934042</t>
  </si>
  <si>
    <t>Susan Morriss</t>
  </si>
  <si>
    <t>310140</t>
  </si>
  <si>
    <t>Woodcroft Sylvester</t>
  </si>
  <si>
    <t>1734382</t>
  </si>
  <si>
    <t>Suzy Fabian</t>
  </si>
  <si>
    <t>6432</t>
  </si>
  <si>
    <t>AtlantaIV</t>
  </si>
  <si>
    <t>1633315</t>
  </si>
  <si>
    <t>403</t>
  </si>
  <si>
    <t>Tamara Strapp</t>
  </si>
  <si>
    <t>28959</t>
  </si>
  <si>
    <t>Goldrush II</t>
  </si>
  <si>
    <t>1933066</t>
  </si>
  <si>
    <t>246</t>
  </si>
  <si>
    <t>Tracey Ashbee</t>
  </si>
  <si>
    <t>1512241</t>
  </si>
  <si>
    <t>Woodcroft rascalini</t>
  </si>
  <si>
    <t>1533155</t>
  </si>
  <si>
    <t>Elementary Bronze Petplan Equine Area Festival 2021</t>
  </si>
  <si>
    <t>Elementary 53 (2007)</t>
  </si>
  <si>
    <t>279</t>
  </si>
  <si>
    <t>Anita Smith</t>
  </si>
  <si>
    <t>341274</t>
  </si>
  <si>
    <t>Douglas VI</t>
  </si>
  <si>
    <t>1930997</t>
  </si>
  <si>
    <t>Anne Clark</t>
  </si>
  <si>
    <t>142832</t>
  </si>
  <si>
    <t>Malvolio</t>
  </si>
  <si>
    <t>1832024</t>
  </si>
  <si>
    <t>325</t>
  </si>
  <si>
    <t>Emma Slater</t>
  </si>
  <si>
    <t>1513710</t>
  </si>
  <si>
    <t>GOLDBAY V</t>
  </si>
  <si>
    <t>1535748</t>
  </si>
  <si>
    <t>328</t>
  </si>
  <si>
    <t>Gemma Glover</t>
  </si>
  <si>
    <t>339881</t>
  </si>
  <si>
    <t>Hes Irish</t>
  </si>
  <si>
    <t>60568</t>
  </si>
  <si>
    <t>179</t>
  </si>
  <si>
    <t>Gill Peckham</t>
  </si>
  <si>
    <t>338540</t>
  </si>
  <si>
    <t>Hero (Huroos)</t>
  </si>
  <si>
    <t>1833829</t>
  </si>
  <si>
    <t>433</t>
  </si>
  <si>
    <t>Grace Hamilton</t>
  </si>
  <si>
    <t>1610927</t>
  </si>
  <si>
    <t>Baronsdown Saxon King</t>
  </si>
  <si>
    <t>1834662</t>
  </si>
  <si>
    <t>374</t>
  </si>
  <si>
    <t>Helen Coutts</t>
  </si>
  <si>
    <t>76902</t>
  </si>
  <si>
    <t>Across The Road</t>
  </si>
  <si>
    <t>1530335</t>
  </si>
  <si>
    <t>215</t>
  </si>
  <si>
    <t>Jenny Nolan</t>
  </si>
  <si>
    <t>1911283</t>
  </si>
  <si>
    <t>Kinard Frankie</t>
  </si>
  <si>
    <t>1930694</t>
  </si>
  <si>
    <t>293</t>
  </si>
  <si>
    <t>Jilly Bazeley</t>
  </si>
  <si>
    <t>1510028</t>
  </si>
  <si>
    <t>Toot sweet</t>
  </si>
  <si>
    <t>1530068</t>
  </si>
  <si>
    <t>131</t>
  </si>
  <si>
    <t>Jo Astor</t>
  </si>
  <si>
    <t>205281</t>
  </si>
  <si>
    <t>Rosscarberys Cooley</t>
  </si>
  <si>
    <t>192</t>
  </si>
  <si>
    <t>Joanna Philpot</t>
  </si>
  <si>
    <t>381322</t>
  </si>
  <si>
    <t>Micro Man</t>
  </si>
  <si>
    <t>1730578</t>
  </si>
  <si>
    <t>254</t>
  </si>
  <si>
    <t>Julie Middleton-Reid</t>
  </si>
  <si>
    <t>1513326</t>
  </si>
  <si>
    <t>Lady Jessicka</t>
  </si>
  <si>
    <t>1535235</t>
  </si>
  <si>
    <t>364</t>
  </si>
  <si>
    <t>Justine Robinson</t>
  </si>
  <si>
    <t>1713003</t>
  </si>
  <si>
    <t>Purple Cosmos</t>
  </si>
  <si>
    <t>1734636</t>
  </si>
  <si>
    <t>334</t>
  </si>
  <si>
    <t>Kate Hewson</t>
  </si>
  <si>
    <t>1510575</t>
  </si>
  <si>
    <t>Laithehill Flute</t>
  </si>
  <si>
    <t>332</t>
  </si>
  <si>
    <t>Katie Davies</t>
  </si>
  <si>
    <t>400968</t>
  </si>
  <si>
    <t>Ahi O’Malley</t>
  </si>
  <si>
    <t>1831515</t>
  </si>
  <si>
    <t>196</t>
  </si>
  <si>
    <t>J'S Just James</t>
  </si>
  <si>
    <t>50797</t>
  </si>
  <si>
    <t>201</t>
  </si>
  <si>
    <t>Louisa Prebble-Hill</t>
  </si>
  <si>
    <t>1710513</t>
  </si>
  <si>
    <t>Carnival</t>
  </si>
  <si>
    <t>1432712</t>
  </si>
  <si>
    <t>160</t>
  </si>
  <si>
    <t>Louisa Stevenson</t>
  </si>
  <si>
    <t>302031</t>
  </si>
  <si>
    <t>Lavelle</t>
  </si>
  <si>
    <t>1430368</t>
  </si>
  <si>
    <t>Lucy Durrant</t>
  </si>
  <si>
    <t>1612865</t>
  </si>
  <si>
    <t>Theres Something about Mary</t>
  </si>
  <si>
    <t>Lucy Larkman</t>
  </si>
  <si>
    <t>1910103</t>
  </si>
  <si>
    <t>Tricalord</t>
  </si>
  <si>
    <t>1833412</t>
  </si>
  <si>
    <t>384</t>
  </si>
  <si>
    <t>Lyn Willis-Fleming</t>
  </si>
  <si>
    <t>280674</t>
  </si>
  <si>
    <t>Stakkato Silk</t>
  </si>
  <si>
    <t>47468</t>
  </si>
  <si>
    <t>135</t>
  </si>
  <si>
    <t>Lyndsey Reid</t>
  </si>
  <si>
    <t>1013141</t>
  </si>
  <si>
    <t>A Friend Like Ben</t>
  </si>
  <si>
    <t>1535584</t>
  </si>
  <si>
    <t>318</t>
  </si>
  <si>
    <t>Mallory Gibbons</t>
  </si>
  <si>
    <t>403261</t>
  </si>
  <si>
    <t>173</t>
  </si>
  <si>
    <t>Nadine Carcary</t>
  </si>
  <si>
    <t>369934</t>
  </si>
  <si>
    <t>Billy Ice Queen</t>
  </si>
  <si>
    <t>1731395</t>
  </si>
  <si>
    <t>245</t>
  </si>
  <si>
    <t>Sadie Dix</t>
  </si>
  <si>
    <t>1910228</t>
  </si>
  <si>
    <t>Stoatleytwo Deadline</t>
  </si>
  <si>
    <t>398</t>
  </si>
  <si>
    <t>Grantstown sandman</t>
  </si>
  <si>
    <t>1730508</t>
  </si>
  <si>
    <t>139</t>
  </si>
  <si>
    <t>Sheryl Johnson</t>
  </si>
  <si>
    <t>1912836</t>
  </si>
  <si>
    <t>Sportsfield Top Knotch</t>
  </si>
  <si>
    <t>46398</t>
  </si>
  <si>
    <t>185</t>
  </si>
  <si>
    <t>Sondra Tarshis</t>
  </si>
  <si>
    <t>350567</t>
  </si>
  <si>
    <t>Ouncel Brookfield</t>
  </si>
  <si>
    <t>59728</t>
  </si>
  <si>
    <t>210</t>
  </si>
  <si>
    <t>Sophie Phillips</t>
  </si>
  <si>
    <t>1811220</t>
  </si>
  <si>
    <t>Maia VI</t>
  </si>
  <si>
    <t>1831930</t>
  </si>
  <si>
    <t>296</t>
  </si>
  <si>
    <t>Stefanie Buntin</t>
  </si>
  <si>
    <t>1911444</t>
  </si>
  <si>
    <t>Liviticus</t>
  </si>
  <si>
    <t>1932441</t>
  </si>
  <si>
    <t>229</t>
  </si>
  <si>
    <t>Sue Roberts</t>
  </si>
  <si>
    <t>275174</t>
  </si>
  <si>
    <t>Rainhill Merlyn</t>
  </si>
  <si>
    <t>1632362</t>
  </si>
  <si>
    <t>339</t>
  </si>
  <si>
    <t>Tara Perry</t>
  </si>
  <si>
    <t>22314</t>
  </si>
  <si>
    <t>Pebbly Aurelius</t>
  </si>
  <si>
    <t>1532634</t>
  </si>
  <si>
    <t>105</t>
  </si>
  <si>
    <t>Tracey Simpson</t>
  </si>
  <si>
    <t>308005</t>
  </si>
  <si>
    <t>Kilgreaney Samson</t>
  </si>
  <si>
    <t>1533101</t>
  </si>
  <si>
    <t>409</t>
  </si>
  <si>
    <t>Tracy Hawkins</t>
  </si>
  <si>
    <t>1812800</t>
  </si>
  <si>
    <t>Duke X</t>
  </si>
  <si>
    <t>1834713</t>
  </si>
  <si>
    <t>174</t>
  </si>
  <si>
    <t>Vicky Josey</t>
  </si>
  <si>
    <t>1710018</t>
  </si>
  <si>
    <t>Don Clover</t>
  </si>
  <si>
    <t>1631524</t>
  </si>
  <si>
    <t>Elementary Silver Petplan Equine Area Festival 2021</t>
  </si>
  <si>
    <t>1930878</t>
  </si>
  <si>
    <t>418</t>
  </si>
  <si>
    <t>Alison Burns</t>
  </si>
  <si>
    <t>Professor Sprout</t>
  </si>
  <si>
    <t>1932570</t>
  </si>
  <si>
    <t>203</t>
  </si>
  <si>
    <t>Amanda Radford</t>
  </si>
  <si>
    <t>403568</t>
  </si>
  <si>
    <t>Woodmount Louis</t>
  </si>
  <si>
    <t>1730179</t>
  </si>
  <si>
    <t>211</t>
  </si>
  <si>
    <t>Amanda Troniseck</t>
  </si>
  <si>
    <t>1811971</t>
  </si>
  <si>
    <t>Sunshine’s Dream</t>
  </si>
  <si>
    <t>1931686</t>
  </si>
  <si>
    <t>270</t>
  </si>
  <si>
    <t>Cassilda Courtier-Dutton</t>
  </si>
  <si>
    <t>402109</t>
  </si>
  <si>
    <t>Flicka in Clover</t>
  </si>
  <si>
    <t>58924</t>
  </si>
  <si>
    <t>222</t>
  </si>
  <si>
    <t>Charlotte Longhurst</t>
  </si>
  <si>
    <t>1712418</t>
  </si>
  <si>
    <t>Cromwell VII</t>
  </si>
  <si>
    <t>48483</t>
  </si>
  <si>
    <t>260</t>
  </si>
  <si>
    <t>Cheryl Stacey</t>
  </si>
  <si>
    <t>1612447</t>
  </si>
  <si>
    <t>Mannanan Cool Customer</t>
  </si>
  <si>
    <t>1633989</t>
  </si>
  <si>
    <t>115</t>
  </si>
  <si>
    <t>Danielle Whitlock</t>
  </si>
  <si>
    <t>214736</t>
  </si>
  <si>
    <t>Gralyns Darcey</t>
  </si>
  <si>
    <t>1833947</t>
  </si>
  <si>
    <t>289</t>
  </si>
  <si>
    <t>Deborah Payne</t>
  </si>
  <si>
    <t>347892</t>
  </si>
  <si>
    <t>Compadre Z</t>
  </si>
  <si>
    <t>1530217</t>
  </si>
  <si>
    <t>453</t>
  </si>
  <si>
    <t>458</t>
  </si>
  <si>
    <t>Eliza Moody</t>
  </si>
  <si>
    <t>Hattrick Warren</t>
  </si>
  <si>
    <t>1935647</t>
  </si>
  <si>
    <t>217</t>
  </si>
  <si>
    <t>Elizabeth Jenkins</t>
  </si>
  <si>
    <t>91308</t>
  </si>
  <si>
    <t>SalsaD,Amour</t>
  </si>
  <si>
    <t>1631543</t>
  </si>
  <si>
    <t>304</t>
  </si>
  <si>
    <t>Elizabeth Mackenzie</t>
  </si>
  <si>
    <t>338834</t>
  </si>
  <si>
    <t>Daybreak</t>
  </si>
  <si>
    <t>1834189</t>
  </si>
  <si>
    <t>Emma Hixon</t>
  </si>
  <si>
    <t>1029690</t>
  </si>
  <si>
    <t>King Harold</t>
  </si>
  <si>
    <t>412</t>
  </si>
  <si>
    <t>Eva Carse</t>
  </si>
  <si>
    <t>402176</t>
  </si>
  <si>
    <t>Lisnafiffy</t>
  </si>
  <si>
    <t>238</t>
  </si>
  <si>
    <t>Felicity Greene</t>
  </si>
  <si>
    <t>62847</t>
  </si>
  <si>
    <t>Dante LH</t>
  </si>
  <si>
    <t>1432209</t>
  </si>
  <si>
    <t>257</t>
  </si>
  <si>
    <t>Hiedi Marcus</t>
  </si>
  <si>
    <t>303828</t>
  </si>
  <si>
    <t>Hawtins Fiorella</t>
  </si>
  <si>
    <t>391</t>
  </si>
  <si>
    <t>Jackie Stribbling</t>
  </si>
  <si>
    <t>294403</t>
  </si>
  <si>
    <t>Woodfalls Comet</t>
  </si>
  <si>
    <t>46255</t>
  </si>
  <si>
    <t>392</t>
  </si>
  <si>
    <t>Gracieu V/h Dennenbos</t>
  </si>
  <si>
    <t>1635028</t>
  </si>
  <si>
    <t>Jill Tees</t>
  </si>
  <si>
    <t>79022</t>
  </si>
  <si>
    <t>Marcona</t>
  </si>
  <si>
    <t>1535952</t>
  </si>
  <si>
    <t>235</t>
  </si>
  <si>
    <t>Lee-Anne Pine</t>
  </si>
  <si>
    <t>402544</t>
  </si>
  <si>
    <t>Sandro's star</t>
  </si>
  <si>
    <t>51754</t>
  </si>
  <si>
    <t>220</t>
  </si>
  <si>
    <t>michelle braybrook</t>
  </si>
  <si>
    <t>138436</t>
  </si>
  <si>
    <t>Felice</t>
  </si>
  <si>
    <t>1731308</t>
  </si>
  <si>
    <t>299</t>
  </si>
  <si>
    <t>Patricia Smith</t>
  </si>
  <si>
    <t>400074</t>
  </si>
  <si>
    <t>Helios</t>
  </si>
  <si>
    <t>1533619</t>
  </si>
  <si>
    <t>Petra Blazkova</t>
  </si>
  <si>
    <t>1411138</t>
  </si>
  <si>
    <t>Carnifor Cadence</t>
  </si>
  <si>
    <t>1932185</t>
  </si>
  <si>
    <t>169</t>
  </si>
  <si>
    <t>Alfie XXX</t>
  </si>
  <si>
    <t>1733609</t>
  </si>
  <si>
    <t>348</t>
  </si>
  <si>
    <t>Sam Mirehouse</t>
  </si>
  <si>
    <t>359629</t>
  </si>
  <si>
    <t>Pauldarys Tiger Two Sox</t>
  </si>
  <si>
    <t>1533084</t>
  </si>
  <si>
    <t>442</t>
  </si>
  <si>
    <t>Sarah Denvir</t>
  </si>
  <si>
    <t>113310</t>
  </si>
  <si>
    <t>Undaunted</t>
  </si>
  <si>
    <t>1430256</t>
  </si>
  <si>
    <t>359</t>
  </si>
  <si>
    <t>Sarah Lane</t>
  </si>
  <si>
    <t>1513528</t>
  </si>
  <si>
    <t>Duke of Love</t>
  </si>
  <si>
    <t>1535520</t>
  </si>
  <si>
    <t>396</t>
  </si>
  <si>
    <t>Sue Penny</t>
  </si>
  <si>
    <t>1411435</t>
  </si>
  <si>
    <t>Amingo</t>
  </si>
  <si>
    <t>51585</t>
  </si>
  <si>
    <t>Susan Fortune</t>
  </si>
  <si>
    <t>402856</t>
  </si>
  <si>
    <t>Cherryfield Star</t>
  </si>
  <si>
    <t>60128</t>
  </si>
  <si>
    <t>379</t>
  </si>
  <si>
    <t>Toni Archer-Holland</t>
  </si>
  <si>
    <t>184705</t>
  </si>
  <si>
    <t>Show Ehrenprix</t>
  </si>
  <si>
    <t>52359</t>
  </si>
  <si>
    <t>Medium Bronze Petplan Equine Area Festival 2021</t>
  </si>
  <si>
    <t>Medium 73 (2007)</t>
  </si>
  <si>
    <t>1410443</t>
  </si>
  <si>
    <t>184</t>
  </si>
  <si>
    <t>Amanda Kirtland-Page</t>
  </si>
  <si>
    <t>250503</t>
  </si>
  <si>
    <t>Drayford Django</t>
  </si>
  <si>
    <t>Carley Schooling</t>
  </si>
  <si>
    <t>168866</t>
  </si>
  <si>
    <t>Summersong Caledonia</t>
  </si>
  <si>
    <t>1732010</t>
  </si>
  <si>
    <t>227</t>
  </si>
  <si>
    <t>Caroline Exley</t>
  </si>
  <si>
    <t>965</t>
  </si>
  <si>
    <t>Copperfield Iris</t>
  </si>
  <si>
    <t>1634891</t>
  </si>
  <si>
    <t>Caroline Frank</t>
  </si>
  <si>
    <t>57762</t>
  </si>
  <si>
    <t>Charo</t>
  </si>
  <si>
    <t>1734132</t>
  </si>
  <si>
    <t>Claire Shoesmith</t>
  </si>
  <si>
    <t>1414084</t>
  </si>
  <si>
    <t>Bright One VH Dejkeinde</t>
  </si>
  <si>
    <t>59849</t>
  </si>
  <si>
    <t>Deanne Courtnadge</t>
  </si>
  <si>
    <t>1612002</t>
  </si>
  <si>
    <t>The Ace of Spades</t>
  </si>
  <si>
    <t>45816</t>
  </si>
  <si>
    <t>190</t>
  </si>
  <si>
    <t>Di Johnson-HIll</t>
  </si>
  <si>
    <t>121827</t>
  </si>
  <si>
    <t>royal caris</t>
  </si>
  <si>
    <t>402983</t>
  </si>
  <si>
    <t>411</t>
  </si>
  <si>
    <t>Esmee Robinson</t>
  </si>
  <si>
    <t>186040</t>
  </si>
  <si>
    <t>Nibeley Euphoria</t>
  </si>
  <si>
    <t>52737</t>
  </si>
  <si>
    <t>389</t>
  </si>
  <si>
    <t>Freya Moss</t>
  </si>
  <si>
    <t>1710798</t>
  </si>
  <si>
    <t>Spot the Spot II</t>
  </si>
  <si>
    <t>1532473</t>
  </si>
  <si>
    <t>408</t>
  </si>
  <si>
    <t>Gary Yeoman</t>
  </si>
  <si>
    <t>1414700</t>
  </si>
  <si>
    <t>Croft Vigo</t>
  </si>
  <si>
    <t>1936120</t>
  </si>
  <si>
    <t>440</t>
  </si>
  <si>
    <t>Imogen Moss</t>
  </si>
  <si>
    <t>183415</t>
  </si>
  <si>
    <t>KING ARTHUR VI</t>
  </si>
  <si>
    <t>1633852</t>
  </si>
  <si>
    <t>423</t>
  </si>
  <si>
    <t>Jasmine Abraham</t>
  </si>
  <si>
    <t>Genuine Pearl</t>
  </si>
  <si>
    <t>1635366</t>
  </si>
  <si>
    <t>106</t>
  </si>
  <si>
    <t>Kate Oppenheimer</t>
  </si>
  <si>
    <t>200069</t>
  </si>
  <si>
    <t>SOS Sealpoint</t>
  </si>
  <si>
    <t>1535756</t>
  </si>
  <si>
    <t>193</t>
  </si>
  <si>
    <t>Katherine Mcnamara</t>
  </si>
  <si>
    <t>367664</t>
  </si>
  <si>
    <t>Bentley XII</t>
  </si>
  <si>
    <t>53952</t>
  </si>
  <si>
    <t>204</t>
  </si>
  <si>
    <t>Krystyna Monks</t>
  </si>
  <si>
    <t>378224</t>
  </si>
  <si>
    <t>Dubai</t>
  </si>
  <si>
    <t>58193</t>
  </si>
  <si>
    <t>Laura Dobson</t>
  </si>
  <si>
    <t>1027467</t>
  </si>
  <si>
    <t>Flamenco Tintero</t>
  </si>
  <si>
    <t>1631067</t>
  </si>
  <si>
    <t>132</t>
  </si>
  <si>
    <t>Lisa Allen</t>
  </si>
  <si>
    <t>88358</t>
  </si>
  <si>
    <t>Cesar Romeo</t>
  </si>
  <si>
    <t>48997</t>
  </si>
  <si>
    <t>208</t>
  </si>
  <si>
    <t>Lucie Cuthbert</t>
  </si>
  <si>
    <t>1612107</t>
  </si>
  <si>
    <t>Regidor XXIV</t>
  </si>
  <si>
    <t>51598</t>
  </si>
  <si>
    <t>Lucyanna Westaway</t>
  </si>
  <si>
    <t>257885</t>
  </si>
  <si>
    <t>Cool Spring</t>
  </si>
  <si>
    <t>1930660</t>
  </si>
  <si>
    <t>Billy Sykes</t>
  </si>
  <si>
    <t>383</t>
  </si>
  <si>
    <t>168</t>
  </si>
  <si>
    <t>Cwmcownwy Anabelle</t>
  </si>
  <si>
    <t>1634365</t>
  </si>
  <si>
    <t>356</t>
  </si>
  <si>
    <t>Tegan Ball</t>
  </si>
  <si>
    <t>1511962</t>
  </si>
  <si>
    <t>Vuvuzela II</t>
  </si>
  <si>
    <t>1532675</t>
  </si>
  <si>
    <t>Victoria Leabeater</t>
  </si>
  <si>
    <t>373940</t>
  </si>
  <si>
    <t>Darco</t>
  </si>
  <si>
    <t>1432638</t>
  </si>
  <si>
    <t>Vivienne Spackman</t>
  </si>
  <si>
    <t>46302</t>
  </si>
  <si>
    <t>Royal Rival</t>
  </si>
  <si>
    <t>58727</t>
  </si>
  <si>
    <t>Medium Silver Petplan Equine Area Festival 2021</t>
  </si>
  <si>
    <t>Anastasia ONeill China</t>
  </si>
  <si>
    <t>1710850</t>
  </si>
  <si>
    <t>GO REZZOLUX</t>
  </si>
  <si>
    <t>1834895</t>
  </si>
  <si>
    <t>Beth Hardy</t>
  </si>
  <si>
    <t>1610083</t>
  </si>
  <si>
    <t>Five Carat</t>
  </si>
  <si>
    <t>1630291</t>
  </si>
  <si>
    <t>456</t>
  </si>
  <si>
    <t>Chelsey Babbs</t>
  </si>
  <si>
    <t>197637</t>
  </si>
  <si>
    <t>Frank Sinatra I</t>
  </si>
  <si>
    <t>1830445</t>
  </si>
  <si>
    <t>444</t>
  </si>
  <si>
    <t>Cheryl Bezants</t>
  </si>
  <si>
    <t>80373</t>
  </si>
  <si>
    <t>Heading East</t>
  </si>
  <si>
    <t>1430358</t>
  </si>
  <si>
    <t>397</t>
  </si>
  <si>
    <t>Demi Howard -Cartwright</t>
  </si>
  <si>
    <t>1512041</t>
  </si>
  <si>
    <t>WFS Top Red</t>
  </si>
  <si>
    <t>56259</t>
  </si>
  <si>
    <t>Joanna Mawer</t>
  </si>
  <si>
    <t>401049</t>
  </si>
  <si>
    <t>Ravel</t>
  </si>
  <si>
    <t>57124</t>
  </si>
  <si>
    <t>218</t>
  </si>
  <si>
    <t>Katrina Hall</t>
  </si>
  <si>
    <t>268569</t>
  </si>
  <si>
    <t>King of the street</t>
  </si>
  <si>
    <t>42721</t>
  </si>
  <si>
    <t>Kelly Blow</t>
  </si>
  <si>
    <t>183903</t>
  </si>
  <si>
    <t>Chelesto</t>
  </si>
  <si>
    <t>1430423</t>
  </si>
  <si>
    <t>Olivia Kelly</t>
  </si>
  <si>
    <t>358860</t>
  </si>
  <si>
    <t>Roque</t>
  </si>
  <si>
    <t>1937624</t>
  </si>
  <si>
    <t>Rowena Gilbert</t>
  </si>
  <si>
    <t>1710499</t>
  </si>
  <si>
    <t>Keystone</t>
  </si>
  <si>
    <t>1730773</t>
  </si>
  <si>
    <t>422</t>
  </si>
  <si>
    <t>Sarah Gormley</t>
  </si>
  <si>
    <t>1711355</t>
  </si>
  <si>
    <t>Illusion IV</t>
  </si>
  <si>
    <t>1932396</t>
  </si>
  <si>
    <t>424</t>
  </si>
  <si>
    <t>Stephanie Richards</t>
  </si>
  <si>
    <t>218570</t>
  </si>
  <si>
    <t>MAESMYNACH INDEPENDENCE</t>
  </si>
  <si>
    <t>1430096</t>
  </si>
  <si>
    <t>449</t>
  </si>
  <si>
    <t>Suzanne Ashwell</t>
  </si>
  <si>
    <t>369772</t>
  </si>
  <si>
    <t>Rhomantic</t>
  </si>
  <si>
    <t>1532187</t>
  </si>
  <si>
    <t>Show Lady</t>
  </si>
  <si>
    <t>43407</t>
  </si>
  <si>
    <t>Advanced Medium Bronze Petplan Equine Area Festival 2021</t>
  </si>
  <si>
    <t>Advanced Medium 91 (2016)</t>
  </si>
  <si>
    <t>431</t>
  </si>
  <si>
    <t>Alice Knight</t>
  </si>
  <si>
    <t>1510136</t>
  </si>
  <si>
    <t>Fernando Van Weltevreden</t>
  </si>
  <si>
    <t>1432005</t>
  </si>
  <si>
    <t>Catherine Owen</t>
  </si>
  <si>
    <t>401699</t>
  </si>
  <si>
    <t>Derrycons Della Mor</t>
  </si>
  <si>
    <t>58265</t>
  </si>
  <si>
    <t>437</t>
  </si>
  <si>
    <t>Charly Fulton</t>
  </si>
  <si>
    <t>376582</t>
  </si>
  <si>
    <t>Elite Elegance</t>
  </si>
  <si>
    <t>51370</t>
  </si>
  <si>
    <t>386</t>
  </si>
  <si>
    <t>Georgina Way</t>
  </si>
  <si>
    <t>1512555</t>
  </si>
  <si>
    <t>Clounties Mr darcy</t>
  </si>
  <si>
    <t>1534153</t>
  </si>
  <si>
    <t>395</t>
  </si>
  <si>
    <t>Hollie Swain</t>
  </si>
  <si>
    <t>1910308</t>
  </si>
  <si>
    <t>Solo 11</t>
  </si>
  <si>
    <t>1433170</t>
  </si>
  <si>
    <t>213</t>
  </si>
  <si>
    <t>Jennifer Jaques</t>
  </si>
  <si>
    <t>287415</t>
  </si>
  <si>
    <t>D. Day II</t>
  </si>
  <si>
    <t>51030</t>
  </si>
  <si>
    <t>1833789</t>
  </si>
  <si>
    <t>Mareike Christina Oehler</t>
  </si>
  <si>
    <t>1613503</t>
  </si>
  <si>
    <t>Whitney VI</t>
  </si>
  <si>
    <t>1635587</t>
  </si>
  <si>
    <t>158</t>
  </si>
  <si>
    <t>Damons Gold</t>
  </si>
  <si>
    <t>1532193</t>
  </si>
  <si>
    <t>Moorlough Tommy</t>
  </si>
  <si>
    <t>1731986</t>
  </si>
  <si>
    <t>347</t>
  </si>
  <si>
    <t>Rosie Morgan</t>
  </si>
  <si>
    <t>1512382</t>
  </si>
  <si>
    <t>Cerice</t>
  </si>
  <si>
    <t>1633079</t>
  </si>
  <si>
    <t>Sarah Bray</t>
  </si>
  <si>
    <t>226688</t>
  </si>
  <si>
    <t>Watch Me V</t>
  </si>
  <si>
    <t>1535281</t>
  </si>
  <si>
    <t>Sarah Kerr</t>
  </si>
  <si>
    <t>400434</t>
  </si>
  <si>
    <t>Felicia II</t>
  </si>
  <si>
    <t>1430813</t>
  </si>
  <si>
    <t>123</t>
  </si>
  <si>
    <t>Zoe Golding</t>
  </si>
  <si>
    <t>306096</t>
  </si>
  <si>
    <t>Enzo SR</t>
  </si>
  <si>
    <t>1534291</t>
  </si>
  <si>
    <t>Advanced Medium Silver Petplan Equine Area Festival 2021</t>
  </si>
  <si>
    <t>375</t>
  </si>
  <si>
    <t>Claire Duncan-brown</t>
  </si>
  <si>
    <t>82171</t>
  </si>
  <si>
    <t>St Giles FairyTale</t>
  </si>
  <si>
    <t>1630919</t>
  </si>
  <si>
    <t>320</t>
  </si>
  <si>
    <t>Elizabeth Killick</t>
  </si>
  <si>
    <t>286338</t>
  </si>
  <si>
    <t>Galante's V.I.P 18</t>
  </si>
  <si>
    <t>1932866</t>
  </si>
  <si>
    <t>430</t>
  </si>
  <si>
    <t>Emily Collings</t>
  </si>
  <si>
    <t>1712185</t>
  </si>
  <si>
    <t>D Artagnan III</t>
  </si>
  <si>
    <t>1533519</t>
  </si>
  <si>
    <t>390</t>
  </si>
  <si>
    <t>Erika Fitches</t>
  </si>
  <si>
    <t>121312</t>
  </si>
  <si>
    <t>Far Hills Farm Starstruck</t>
  </si>
  <si>
    <t>1535780</t>
  </si>
  <si>
    <t>323</t>
  </si>
  <si>
    <t>Kate Moisson</t>
  </si>
  <si>
    <t>256331</t>
  </si>
  <si>
    <t>Welthausen's Onour</t>
  </si>
  <si>
    <t>54687</t>
  </si>
  <si>
    <t>447</t>
  </si>
  <si>
    <t>Maia Buisson</t>
  </si>
  <si>
    <t>297372</t>
  </si>
  <si>
    <t>Moniche</t>
  </si>
  <si>
    <t>1532582</t>
  </si>
  <si>
    <t>461</t>
  </si>
  <si>
    <t>Megan Rees</t>
  </si>
  <si>
    <t>328952</t>
  </si>
  <si>
    <t>Thorneyside Tornado</t>
  </si>
  <si>
    <t>60386</t>
  </si>
  <si>
    <t>271</t>
  </si>
  <si>
    <t>Nicola Byam-Cook</t>
  </si>
  <si>
    <t>276677</t>
  </si>
  <si>
    <t>TWyford Salamander</t>
  </si>
  <si>
    <t>55578</t>
  </si>
  <si>
    <t>272</t>
  </si>
  <si>
    <t>nicola Williams</t>
  </si>
  <si>
    <t>261750</t>
  </si>
  <si>
    <t>Quite Easy</t>
  </si>
  <si>
    <t>52394</t>
  </si>
  <si>
    <t>263</t>
  </si>
  <si>
    <t>Penny Birch</t>
  </si>
  <si>
    <t>285137</t>
  </si>
  <si>
    <t>Diamond</t>
  </si>
  <si>
    <t>54364</t>
  </si>
  <si>
    <t>145</t>
  </si>
  <si>
    <t>Violetta</t>
  </si>
  <si>
    <t>41287</t>
  </si>
  <si>
    <t>Prix St Georges Bronze Petplan Equine Area Festival 2021</t>
  </si>
  <si>
    <t xml:space="preserve">FEI Prix St Georges 2009 </t>
  </si>
  <si>
    <t>343</t>
  </si>
  <si>
    <t>Amy Jack</t>
  </si>
  <si>
    <t>37818</t>
  </si>
  <si>
    <t>Graf Hit VH Bloemenhof</t>
  </si>
  <si>
    <t>1631542</t>
  </si>
  <si>
    <t>266</t>
  </si>
  <si>
    <t>Angela Collins</t>
  </si>
  <si>
    <t>65005</t>
  </si>
  <si>
    <t>Decree</t>
  </si>
  <si>
    <t>29591</t>
  </si>
  <si>
    <t>363</t>
  </si>
  <si>
    <t>Betty Tatchell</t>
  </si>
  <si>
    <t>17787</t>
  </si>
  <si>
    <t>Daneur</t>
  </si>
  <si>
    <t>1430268</t>
  </si>
  <si>
    <t>373</t>
  </si>
  <si>
    <t>Caroline Bradshaw</t>
  </si>
  <si>
    <t>77658</t>
  </si>
  <si>
    <t>Womble</t>
  </si>
  <si>
    <t>51840</t>
  </si>
  <si>
    <t>402</t>
  </si>
  <si>
    <t>Hayley Sykes</t>
  </si>
  <si>
    <t>238082</t>
  </si>
  <si>
    <t>Highlight</t>
  </si>
  <si>
    <t>51593</t>
  </si>
  <si>
    <t>216</t>
  </si>
  <si>
    <t>Bantry Parks Ransom</t>
  </si>
  <si>
    <t>47931</t>
  </si>
  <si>
    <t>249</t>
  </si>
  <si>
    <t>Lauren Russell</t>
  </si>
  <si>
    <t>380830</t>
  </si>
  <si>
    <t>Fantastic Khan</t>
  </si>
  <si>
    <t>1531724</t>
  </si>
  <si>
    <t>Malene Garfield-Davies</t>
  </si>
  <si>
    <t>325481</t>
  </si>
  <si>
    <t>Dourados</t>
  </si>
  <si>
    <t>1431399</t>
  </si>
  <si>
    <t>165</t>
  </si>
  <si>
    <t>Sara Malpass</t>
  </si>
  <si>
    <t>361321</t>
  </si>
  <si>
    <t>Pitingo II</t>
  </si>
  <si>
    <t>1430003</t>
  </si>
  <si>
    <t>186</t>
  </si>
  <si>
    <t>371</t>
  </si>
  <si>
    <t>Sheelagh Roberts</t>
  </si>
  <si>
    <t>4103</t>
  </si>
  <si>
    <t>UTK Genie</t>
  </si>
  <si>
    <t>35107</t>
  </si>
  <si>
    <t>Prix St Georges Silver Petplan Equine Area Festival 2021</t>
  </si>
  <si>
    <t>121</t>
  </si>
  <si>
    <t>Ailsa Gunn</t>
  </si>
  <si>
    <t>1012823</t>
  </si>
  <si>
    <t>Force Ten Gale</t>
  </si>
  <si>
    <t>1535130</t>
  </si>
  <si>
    <t>240</t>
  </si>
  <si>
    <t>Alexandra Shaw</t>
  </si>
  <si>
    <t>306649</t>
  </si>
  <si>
    <t>Headmore Roxanne</t>
  </si>
  <si>
    <t>52844</t>
  </si>
  <si>
    <t>342</t>
  </si>
  <si>
    <t>Carolyn Butler</t>
  </si>
  <si>
    <t>80322</t>
  </si>
  <si>
    <t>Zelador</t>
  </si>
  <si>
    <t>58630</t>
  </si>
  <si>
    <t>199</t>
  </si>
  <si>
    <t>Katharine Lewis</t>
  </si>
  <si>
    <t>29920</t>
  </si>
  <si>
    <t>Albertho B</t>
  </si>
  <si>
    <t>1530873</t>
  </si>
  <si>
    <t>380</t>
  </si>
  <si>
    <t>Lindsey Dawes</t>
  </si>
  <si>
    <t>31534</t>
  </si>
  <si>
    <t>Bluewood Tamsin</t>
  </si>
  <si>
    <t>1731691</t>
  </si>
  <si>
    <t>Mandy Brown</t>
  </si>
  <si>
    <t>37001</t>
  </si>
  <si>
    <t>Keystone Rumour</t>
  </si>
  <si>
    <t>52033</t>
  </si>
  <si>
    <t>404</t>
  </si>
  <si>
    <t>Guardadamas I</t>
  </si>
  <si>
    <t>1534118</t>
  </si>
  <si>
    <t>150</t>
  </si>
  <si>
    <t>Olivia Moriano</t>
  </si>
  <si>
    <t>302791</t>
  </si>
  <si>
    <t>Worldly Wise</t>
  </si>
  <si>
    <t>34297</t>
  </si>
  <si>
    <t>322</t>
  </si>
  <si>
    <t>Samantha Holland</t>
  </si>
  <si>
    <t>169277</t>
  </si>
  <si>
    <t>Double Check</t>
  </si>
  <si>
    <t>57489</t>
  </si>
  <si>
    <t>Sarah Ridd</t>
  </si>
  <si>
    <t>84360</t>
  </si>
  <si>
    <t>Weymarsh Delilah</t>
  </si>
  <si>
    <t>52437</t>
  </si>
  <si>
    <t>Intermediate I Bronze Petplan Equine Area Festival 2021</t>
  </si>
  <si>
    <t>FEI Intermediate I (2009)</t>
  </si>
  <si>
    <t>189</t>
  </si>
  <si>
    <t>Angela Gladding</t>
  </si>
  <si>
    <t>191280</t>
  </si>
  <si>
    <t>Parisienne Jupiter</t>
  </si>
  <si>
    <t>362</t>
  </si>
  <si>
    <t>Ella-Louise Mayhead</t>
  </si>
  <si>
    <t>74764</t>
  </si>
  <si>
    <t>Tirclyn Sportsman</t>
  </si>
  <si>
    <t>40913</t>
  </si>
  <si>
    <t>298</t>
  </si>
  <si>
    <t>Maria Pook</t>
  </si>
  <si>
    <t>93386</t>
  </si>
  <si>
    <t>So Enamoured</t>
  </si>
  <si>
    <t>1430117</t>
  </si>
  <si>
    <t>Intermediate I Silver Petplan Equine Area Festival 2021</t>
  </si>
  <si>
    <t>294</t>
  </si>
  <si>
    <t>Georgia Davis</t>
  </si>
  <si>
    <t>302325</t>
  </si>
  <si>
    <t>Fidelius</t>
  </si>
  <si>
    <t>1533664</t>
  </si>
  <si>
    <t>406</t>
  </si>
  <si>
    <t>Hannah Milner-Harding</t>
  </si>
  <si>
    <t>307823</t>
  </si>
  <si>
    <t>Rhythm 'n' Blues</t>
  </si>
  <si>
    <t>Jillz V.D Zonnehoeve</t>
  </si>
  <si>
    <t>BREAK</t>
  </si>
  <si>
    <t>ARENA 1</t>
  </si>
  <si>
    <t>Class 1</t>
  </si>
  <si>
    <t>Class 2</t>
  </si>
  <si>
    <t>ARENA 2</t>
  </si>
  <si>
    <t>Class 3</t>
  </si>
  <si>
    <t>Class 4</t>
  </si>
  <si>
    <t>Class 5</t>
  </si>
  <si>
    <t>Class 7</t>
  </si>
  <si>
    <t>Class 6</t>
  </si>
  <si>
    <t>Class 8</t>
  </si>
  <si>
    <t>Class 9</t>
  </si>
  <si>
    <t>NOVICE SILVER 9A</t>
  </si>
  <si>
    <t>NOVICE SILVER 9B</t>
  </si>
  <si>
    <t>Class 10</t>
  </si>
  <si>
    <t>ELEMENTARY BRONZE B</t>
  </si>
  <si>
    <t>PRELIM BRONZE B</t>
  </si>
  <si>
    <t>Class 12</t>
  </si>
  <si>
    <t>PRELIM BRONZE A</t>
  </si>
  <si>
    <t>Class 13</t>
  </si>
  <si>
    <t>NOVICE BRONZE B</t>
  </si>
  <si>
    <t>Class 14</t>
  </si>
  <si>
    <t>ELEMENTARY BRONZE A</t>
  </si>
  <si>
    <t>Kelly Stokes</t>
  </si>
  <si>
    <t>Any News</t>
  </si>
  <si>
    <t>Francesca Webb</t>
  </si>
  <si>
    <t>Hollybrooke Annie</t>
  </si>
  <si>
    <t>Barbara Wood</t>
  </si>
  <si>
    <t>Gracedieu Clover</t>
  </si>
  <si>
    <t>Sammi Henton</t>
  </si>
  <si>
    <t>Gitana</t>
  </si>
  <si>
    <t>WD</t>
  </si>
  <si>
    <t>SUNDAY 9th May</t>
  </si>
  <si>
    <t>SATURDAY 8th May</t>
  </si>
  <si>
    <t>FRIDAY 7th May</t>
  </si>
  <si>
    <t>THURSDAY 6th May</t>
  </si>
  <si>
    <t>Nicola Moss</t>
  </si>
  <si>
    <t>Asta La Vista</t>
  </si>
  <si>
    <t>Isabelle Mangan</t>
  </si>
  <si>
    <t>Veyron DH Z</t>
  </si>
  <si>
    <t>Samantha Seaton</t>
  </si>
  <si>
    <t>Hookys Wish</t>
  </si>
  <si>
    <t>YES</t>
  </si>
  <si>
    <t>JOYCE</t>
  </si>
  <si>
    <t>WOOD</t>
  </si>
  <si>
    <t>JACKIE</t>
  </si>
  <si>
    <t>SELWAY</t>
  </si>
  <si>
    <t>B</t>
  </si>
  <si>
    <t>LESLEY</t>
  </si>
  <si>
    <t>M mk</t>
  </si>
  <si>
    <t>M%</t>
  </si>
  <si>
    <t>E</t>
  </si>
  <si>
    <t>SALLY</t>
  </si>
  <si>
    <t>ANDREWS</t>
  </si>
  <si>
    <t>FIONA</t>
  </si>
  <si>
    <t>WILSON</t>
  </si>
  <si>
    <t>E mk</t>
  </si>
  <si>
    <t>E%</t>
  </si>
  <si>
    <t>MARION</t>
  </si>
  <si>
    <t>TERRY</t>
  </si>
  <si>
    <t>Bmk</t>
  </si>
  <si>
    <t xml:space="preserve"> </t>
  </si>
  <si>
    <t>R</t>
  </si>
  <si>
    <t>Q</t>
  </si>
  <si>
    <t>1Q</t>
  </si>
  <si>
    <t>2Q</t>
  </si>
  <si>
    <t>ns</t>
  </si>
  <si>
    <t>NS</t>
  </si>
  <si>
    <t>wd</t>
  </si>
  <si>
    <t>1st Q</t>
  </si>
  <si>
    <t>2nd Q</t>
  </si>
  <si>
    <t>2ndQ</t>
  </si>
  <si>
    <t>Sarah-Jane</t>
  </si>
  <si>
    <t>Prew</t>
  </si>
  <si>
    <t>Jackie</t>
  </si>
  <si>
    <t>Selway</t>
  </si>
  <si>
    <t>Wood</t>
  </si>
  <si>
    <t>Joyce</t>
  </si>
  <si>
    <t>Robley</t>
  </si>
  <si>
    <t xml:space="preserve">Anne </t>
  </si>
  <si>
    <t>Greenaway</t>
  </si>
  <si>
    <t>Arena 1</t>
  </si>
  <si>
    <t>James</t>
  </si>
  <si>
    <t>Rooney</t>
  </si>
  <si>
    <t>Lesley</t>
  </si>
  <si>
    <t>Carolyn</t>
  </si>
  <si>
    <t xml:space="preserve">Mary </t>
  </si>
  <si>
    <t xml:space="preserve">Marion </t>
  </si>
  <si>
    <t>Holland</t>
  </si>
  <si>
    <t>Y</t>
  </si>
  <si>
    <t>Y Q</t>
  </si>
  <si>
    <t>Gardner</t>
  </si>
  <si>
    <t xml:space="preserve">Q </t>
  </si>
  <si>
    <t xml:space="preserve">q </t>
  </si>
  <si>
    <t>Ruby Lewin</t>
  </si>
  <si>
    <t>Pluto Batosta XV</t>
  </si>
  <si>
    <t xml:space="preserve">Diane </t>
  </si>
  <si>
    <t>Peacock</t>
  </si>
  <si>
    <t>Karla</t>
  </si>
  <si>
    <t>Knapp</t>
  </si>
  <si>
    <t>Heather</t>
  </si>
  <si>
    <t>Ashley</t>
  </si>
  <si>
    <t>Beryl</t>
  </si>
  <si>
    <t>Wright</t>
  </si>
  <si>
    <t xml:space="preserve">Donald </t>
  </si>
  <si>
    <t>Kear</t>
  </si>
  <si>
    <t>Debbie</t>
  </si>
  <si>
    <t>Pateman</t>
  </si>
  <si>
    <t>Jane</t>
  </si>
  <si>
    <t>Kendall</t>
  </si>
  <si>
    <t>Fiona</t>
  </si>
  <si>
    <t>Wilson</t>
  </si>
  <si>
    <t>Hazel</t>
  </si>
  <si>
    <t>Wells</t>
  </si>
  <si>
    <t>Pat</t>
  </si>
  <si>
    <t>Green</t>
  </si>
  <si>
    <t>Anita</t>
  </si>
  <si>
    <t>Darken</t>
  </si>
  <si>
    <t xml:space="preserve">Mark </t>
  </si>
  <si>
    <t>Butler</t>
  </si>
  <si>
    <t>Anne</t>
  </si>
  <si>
    <t>Sarah</t>
  </si>
  <si>
    <t>y</t>
  </si>
  <si>
    <t>1q</t>
  </si>
  <si>
    <t>q</t>
  </si>
  <si>
    <t>Qual</t>
  </si>
  <si>
    <t>Yvonne</t>
  </si>
  <si>
    <t>Huber</t>
  </si>
  <si>
    <t>Pip</t>
  </si>
  <si>
    <t>Frankish</t>
  </si>
  <si>
    <t>yes</t>
  </si>
  <si>
    <t>Michelle</t>
  </si>
  <si>
    <t>Bone</t>
  </si>
  <si>
    <t>Alison</t>
  </si>
  <si>
    <t>Craig</t>
  </si>
  <si>
    <t>Sarahjane</t>
  </si>
  <si>
    <t>NOVICE BRONZE A</t>
  </si>
  <si>
    <t>Brunton</t>
  </si>
  <si>
    <t>Marion</t>
  </si>
  <si>
    <t>Hollands</t>
  </si>
  <si>
    <t>Mark</t>
  </si>
  <si>
    <t>Emk</t>
  </si>
  <si>
    <t>QU21</t>
  </si>
  <si>
    <t>U21Q</t>
  </si>
  <si>
    <t>qu21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</si>
</sst>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F400]h:mm:ss\ AM/PM"/>
    <numFmt numFmtId="166" formatCode="hh:mm:ss;@"/>
    <numFmt numFmtId="167" formatCode="0.000"/>
  </numFmts>
  <fonts count="17" x14ac:knownFonts="1">
    <font>
      <sz val="10"/>
      <name val="Arial"/>
    </font>
    <font>
      <sz val="12"/>
      <name val="Corbel"/>
      <family val="2"/>
    </font>
    <font>
      <sz val="10"/>
      <name val="Arial"/>
      <family val="2"/>
    </font>
    <font>
      <b/>
      <sz val="16"/>
      <color rgb="FFFF0000"/>
      <name val="Corbel"/>
      <family val="2"/>
    </font>
    <font>
      <sz val="16"/>
      <color rgb="FFFF0000"/>
      <name val="Corbel"/>
      <family val="2"/>
    </font>
    <font>
      <sz val="12"/>
      <color rgb="FFFF0000"/>
      <name val="Corbel"/>
      <family val="2"/>
    </font>
    <font>
      <sz val="12"/>
      <name val="Arial"/>
      <family val="2"/>
    </font>
    <font>
      <b/>
      <sz val="14"/>
      <name val="Corbel"/>
      <family val="2"/>
    </font>
    <font>
      <sz val="14"/>
      <name val="Corbel"/>
      <family val="2"/>
    </font>
    <font>
      <i/>
      <sz val="14"/>
      <name val="Corbel"/>
      <family val="2"/>
    </font>
    <font>
      <b/>
      <i/>
      <sz val="14"/>
      <name val="Corbel"/>
      <family val="2"/>
    </font>
    <font>
      <sz val="14"/>
      <name val="Arial"/>
      <family val="2"/>
    </font>
    <font>
      <b/>
      <sz val="14"/>
      <color rgb="FFFF0000"/>
      <name val="Corbel"/>
      <family val="2"/>
    </font>
    <font>
      <sz val="14"/>
      <color rgb="FFFF0000"/>
      <name val="Corbel"/>
      <family val="2"/>
    </font>
    <font>
      <b/>
      <sz val="10"/>
      <name val="Corbel"/>
      <family val="2"/>
    </font>
    <font>
      <b/>
      <i/>
      <sz val="10"/>
      <name val="Corbel"/>
      <family val="2"/>
    </font>
    <font>
      <sz val="1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1">
    <xf numFmtId="0" fontId="0" fillId="0" borderId="0" xfId="0"/>
    <xf numFmtId="2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 applyAlignment="1">
      <alignment horizontal="center" shrinkToFit="1"/>
    </xf>
    <xf numFmtId="164" fontId="9" fillId="2" borderId="0" xfId="0" applyNumberFormat="1" applyFont="1" applyFill="1" applyAlignment="1">
      <alignment horizontal="center" shrinkToFit="1"/>
    </xf>
    <xf numFmtId="164" fontId="8" fillId="2" borderId="0" xfId="0" applyNumberFormat="1" applyFont="1" applyFill="1" applyAlignment="1">
      <alignment shrinkToFit="1"/>
    </xf>
    <xf numFmtId="2" fontId="8" fillId="2" borderId="0" xfId="0" applyNumberFormat="1" applyFont="1" applyFill="1" applyAlignment="1">
      <alignment shrinkToFit="1"/>
    </xf>
    <xf numFmtId="0" fontId="8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shrinkToFit="1"/>
    </xf>
    <xf numFmtId="164" fontId="10" fillId="2" borderId="0" xfId="0" applyNumberFormat="1" applyFont="1" applyFill="1" applyAlignment="1">
      <alignment horizontal="center" shrinkToFit="1"/>
    </xf>
    <xf numFmtId="0" fontId="7" fillId="2" borderId="0" xfId="0" applyFont="1" applyFill="1" applyAlignment="1">
      <alignment horizontal="left"/>
    </xf>
    <xf numFmtId="0" fontId="8" fillId="2" borderId="0" xfId="0" applyFont="1" applyFill="1" applyBorder="1"/>
    <xf numFmtId="164" fontId="8" fillId="2" borderId="0" xfId="0" applyNumberFormat="1" applyFont="1" applyFill="1" applyBorder="1" applyAlignment="1">
      <alignment horizontal="center" shrinkToFit="1"/>
    </xf>
    <xf numFmtId="164" fontId="9" fillId="2" borderId="0" xfId="0" applyNumberFormat="1" applyFont="1" applyFill="1" applyBorder="1" applyAlignment="1">
      <alignment horizontal="center" shrinkToFit="1"/>
    </xf>
    <xf numFmtId="164" fontId="8" fillId="2" borderId="0" xfId="0" applyNumberFormat="1" applyFont="1" applyFill="1" applyBorder="1" applyAlignment="1">
      <alignment shrinkToFit="1"/>
    </xf>
    <xf numFmtId="2" fontId="8" fillId="2" borderId="0" xfId="0" applyNumberFormat="1" applyFont="1" applyFill="1" applyBorder="1" applyAlignment="1">
      <alignment shrinkToFit="1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shrinkToFit="1"/>
    </xf>
    <xf numFmtId="2" fontId="7" fillId="2" borderId="1" xfId="0" applyNumberFormat="1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/>
    </xf>
    <xf numFmtId="0" fontId="7" fillId="2" borderId="4" xfId="0" applyFont="1" applyFill="1" applyBorder="1"/>
    <xf numFmtId="0" fontId="11" fillId="2" borderId="1" xfId="0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6" xfId="0" applyFont="1" applyFill="1" applyBorder="1"/>
    <xf numFmtId="10" fontId="8" fillId="2" borderId="0" xfId="1" applyNumberFormat="1" applyFont="1" applyFill="1"/>
    <xf numFmtId="2" fontId="9" fillId="2" borderId="1" xfId="0" applyNumberFormat="1" applyFont="1" applyFill="1" applyBorder="1" applyAlignment="1">
      <alignment horizontal="center" shrinkToFit="1"/>
    </xf>
    <xf numFmtId="2" fontId="8" fillId="2" borderId="1" xfId="0" applyNumberFormat="1" applyFont="1" applyFill="1" applyBorder="1" applyAlignment="1">
      <alignment horizontal="center" shrinkToFit="1"/>
    </xf>
    <xf numFmtId="0" fontId="7" fillId="2" borderId="0" xfId="0" applyFont="1" applyFill="1" applyBorder="1"/>
    <xf numFmtId="165" fontId="8" fillId="2" borderId="0" xfId="0" applyNumberFormat="1" applyFont="1" applyFill="1" applyBorder="1"/>
    <xf numFmtId="166" fontId="8" fillId="2" borderId="0" xfId="0" applyNumberFormat="1" applyFont="1" applyFill="1" applyBorder="1"/>
    <xf numFmtId="2" fontId="8" fillId="2" borderId="0" xfId="0" applyNumberFormat="1" applyFont="1" applyFill="1" applyAlignment="1">
      <alignment horizontal="center" shrinkToFit="1"/>
    </xf>
    <xf numFmtId="2" fontId="9" fillId="2" borderId="0" xfId="0" applyNumberFormat="1" applyFont="1" applyFill="1" applyAlignment="1">
      <alignment horizontal="center" shrinkToFit="1"/>
    </xf>
    <xf numFmtId="166" fontId="8" fillId="2" borderId="0" xfId="0" applyNumberFormat="1" applyFont="1" applyFill="1"/>
    <xf numFmtId="0" fontId="12" fillId="2" borderId="0" xfId="0" applyFont="1" applyFill="1"/>
    <xf numFmtId="165" fontId="8" fillId="2" borderId="0" xfId="0" applyNumberFormat="1" applyFont="1" applyFill="1"/>
    <xf numFmtId="0" fontId="9" fillId="2" borderId="0" xfId="0" applyFont="1" applyFill="1" applyAlignment="1">
      <alignment horizontal="center"/>
    </xf>
    <xf numFmtId="166" fontId="7" fillId="2" borderId="0" xfId="0" applyNumberFormat="1" applyFont="1" applyFill="1" applyAlignment="1">
      <alignment horizontal="center" shrinkToFit="1"/>
    </xf>
    <xf numFmtId="164" fontId="7" fillId="2" borderId="0" xfId="0" applyNumberFormat="1" applyFont="1" applyFill="1" applyAlignment="1">
      <alignment horizontal="center" shrinkToFit="1"/>
    </xf>
    <xf numFmtId="2" fontId="8" fillId="2" borderId="0" xfId="0" applyNumberFormat="1" applyFont="1" applyFill="1" applyBorder="1" applyAlignment="1">
      <alignment horizontal="center" shrinkToFit="1"/>
    </xf>
    <xf numFmtId="2" fontId="9" fillId="2" borderId="0" xfId="0" applyNumberFormat="1" applyFont="1" applyFill="1" applyBorder="1" applyAlignment="1">
      <alignment horizontal="center" shrinkToFit="1"/>
    </xf>
    <xf numFmtId="0" fontId="7" fillId="2" borderId="10" xfId="0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shrinkToFit="1"/>
    </xf>
    <xf numFmtId="0" fontId="7" fillId="2" borderId="1" xfId="0" applyFont="1" applyFill="1" applyBorder="1"/>
    <xf numFmtId="0" fontId="11" fillId="2" borderId="10" xfId="0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shrinkToFit="1"/>
    </xf>
    <xf numFmtId="0" fontId="8" fillId="2" borderId="1" xfId="0" applyFont="1" applyFill="1" applyBorder="1"/>
    <xf numFmtId="165" fontId="8" fillId="2" borderId="0" xfId="0" applyNumberFormat="1" applyFont="1" applyFill="1" applyAlignment="1">
      <alignment horizontal="center"/>
    </xf>
    <xf numFmtId="0" fontId="8" fillId="2" borderId="5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shrinkToFit="1"/>
    </xf>
    <xf numFmtId="164" fontId="10" fillId="2" borderId="3" xfId="0" applyNumberFormat="1" applyFont="1" applyFill="1" applyBorder="1" applyAlignment="1">
      <alignment horizontal="center" shrinkToFit="1"/>
    </xf>
    <xf numFmtId="2" fontId="7" fillId="2" borderId="3" xfId="0" applyNumberFormat="1" applyFont="1" applyFill="1" applyBorder="1" applyAlignment="1">
      <alignment horizontal="center" shrinkToFit="1"/>
    </xf>
    <xf numFmtId="164" fontId="8" fillId="2" borderId="1" xfId="0" applyNumberFormat="1" applyFont="1" applyFill="1" applyBorder="1" applyAlignment="1">
      <alignment shrinkToFit="1"/>
    </xf>
    <xf numFmtId="0" fontId="8" fillId="2" borderId="0" xfId="0" applyFont="1" applyFill="1" applyAlignment="1">
      <alignment horizontal="center"/>
    </xf>
    <xf numFmtId="167" fontId="8" fillId="2" borderId="0" xfId="0" applyNumberFormat="1" applyFont="1" applyFill="1" applyAlignment="1">
      <alignment shrinkToFit="1"/>
    </xf>
    <xf numFmtId="167" fontId="7" fillId="2" borderId="0" xfId="0" applyNumberFormat="1" applyFont="1" applyFill="1" applyAlignment="1">
      <alignment shrinkToFit="1"/>
    </xf>
    <xf numFmtId="167" fontId="8" fillId="2" borderId="0" xfId="0" applyNumberFormat="1" applyFont="1" applyFill="1" applyBorder="1" applyAlignment="1">
      <alignment shrinkToFit="1"/>
    </xf>
    <xf numFmtId="167" fontId="7" fillId="2" borderId="1" xfId="0" applyNumberFormat="1" applyFont="1" applyFill="1" applyBorder="1" applyAlignment="1">
      <alignment horizontal="center" shrinkToFit="1"/>
    </xf>
    <xf numFmtId="167" fontId="8" fillId="2" borderId="1" xfId="0" applyNumberFormat="1" applyFont="1" applyFill="1" applyBorder="1" applyAlignment="1">
      <alignment shrinkToFit="1"/>
    </xf>
    <xf numFmtId="164" fontId="8" fillId="2" borderId="1" xfId="0" applyNumberFormat="1" applyFont="1" applyFill="1" applyBorder="1"/>
    <xf numFmtId="167" fontId="7" fillId="2" borderId="3" xfId="0" applyNumberFormat="1" applyFont="1" applyFill="1" applyBorder="1" applyAlignment="1">
      <alignment horizontal="center" shrinkToFit="1"/>
    </xf>
    <xf numFmtId="167" fontId="8" fillId="2" borderId="1" xfId="0" applyNumberFormat="1" applyFont="1" applyFill="1" applyBorder="1"/>
    <xf numFmtId="167" fontId="8" fillId="2" borderId="0" xfId="0" applyNumberFormat="1" applyFont="1" applyFill="1"/>
    <xf numFmtId="167" fontId="8" fillId="2" borderId="0" xfId="0" applyNumberFormat="1" applyFont="1" applyFill="1" applyAlignment="1">
      <alignment horizontal="center" shrinkToFit="1"/>
    </xf>
    <xf numFmtId="167" fontId="9" fillId="2" borderId="0" xfId="0" applyNumberFormat="1" applyFont="1" applyFill="1" applyAlignment="1">
      <alignment horizontal="center" shrinkToFit="1"/>
    </xf>
    <xf numFmtId="167" fontId="9" fillId="2" borderId="0" xfId="0" applyNumberFormat="1" applyFont="1" applyFill="1" applyAlignment="1">
      <alignment horizontal="center"/>
    </xf>
    <xf numFmtId="167" fontId="7" fillId="2" borderId="0" xfId="0" applyNumberFormat="1" applyFont="1" applyFill="1" applyAlignment="1">
      <alignment horizontal="center" shrinkToFit="1"/>
    </xf>
    <xf numFmtId="167" fontId="8" fillId="2" borderId="0" xfId="0" applyNumberFormat="1" applyFont="1" applyFill="1" applyBorder="1" applyAlignment="1">
      <alignment horizontal="center" shrinkToFit="1"/>
    </xf>
    <xf numFmtId="167" fontId="10" fillId="2" borderId="1" xfId="0" applyNumberFormat="1" applyFont="1" applyFill="1" applyBorder="1" applyAlignment="1">
      <alignment horizontal="center" shrinkToFit="1"/>
    </xf>
    <xf numFmtId="167" fontId="9" fillId="2" borderId="0" xfId="0" applyNumberFormat="1" applyFont="1" applyFill="1" applyBorder="1" applyAlignment="1">
      <alignment horizontal="center" shrinkToFit="1"/>
    </xf>
    <xf numFmtId="167" fontId="10" fillId="2" borderId="3" xfId="0" applyNumberFormat="1" applyFont="1" applyFill="1" applyBorder="1" applyAlignment="1">
      <alignment horizontal="center" shrinkToFit="1"/>
    </xf>
    <xf numFmtId="167" fontId="10" fillId="2" borderId="0" xfId="0" applyNumberFormat="1" applyFont="1" applyFill="1" applyAlignment="1">
      <alignment horizontal="center" shrinkToFit="1"/>
    </xf>
    <xf numFmtId="164" fontId="1" fillId="2" borderId="1" xfId="0" applyNumberFormat="1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 shrinkToFit="1"/>
    </xf>
    <xf numFmtId="164" fontId="7" fillId="2" borderId="0" xfId="0" applyNumberFormat="1" applyFont="1" applyFill="1" applyAlignment="1">
      <alignment horizontal="center" shrinkToFit="1"/>
    </xf>
    <xf numFmtId="0" fontId="1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shrinkToFit="1"/>
    </xf>
    <xf numFmtId="164" fontId="15" fillId="2" borderId="1" xfId="0" applyNumberFormat="1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/>
    </xf>
    <xf numFmtId="20" fontId="16" fillId="2" borderId="1" xfId="0" applyNumberFormat="1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 shrinkToFit="1"/>
    </xf>
    <xf numFmtId="0" fontId="16" fillId="2" borderId="1" xfId="0" applyFont="1" applyFill="1" applyBorder="1" applyAlignment="1">
      <alignment horizontal="center"/>
    </xf>
    <xf numFmtId="167" fontId="8" fillId="2" borderId="0" xfId="0" applyNumberFormat="1" applyFont="1" applyFill="1" applyAlignment="1">
      <alignment horizontal="right"/>
    </xf>
    <xf numFmtId="167" fontId="7" fillId="2" borderId="0" xfId="0" applyNumberFormat="1" applyFont="1" applyFill="1" applyAlignment="1">
      <alignment horizontal="left"/>
    </xf>
    <xf numFmtId="167" fontId="8" fillId="2" borderId="0" xfId="1" applyNumberFormat="1" applyFont="1" applyFill="1"/>
    <xf numFmtId="167" fontId="8" fillId="2" borderId="1" xfId="0" applyNumberFormat="1" applyFont="1" applyFill="1" applyBorder="1" applyAlignment="1">
      <alignment horizontal="center" shrinkToFit="1"/>
    </xf>
    <xf numFmtId="0" fontId="13" fillId="2" borderId="1" xfId="0" applyFont="1" applyFill="1" applyBorder="1"/>
    <xf numFmtId="0" fontId="13" fillId="2" borderId="10" xfId="0" applyFont="1" applyFill="1" applyBorder="1"/>
    <xf numFmtId="0" fontId="8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7" fontId="14" fillId="2" borderId="1" xfId="0" applyNumberFormat="1" applyFont="1" applyFill="1" applyBorder="1" applyAlignment="1">
      <alignment horizontal="center" shrinkToFit="1"/>
    </xf>
    <xf numFmtId="164" fontId="8" fillId="2" borderId="3" xfId="0" applyNumberFormat="1" applyFont="1" applyFill="1" applyBorder="1" applyAlignment="1">
      <alignment horizontal="center" shrinkToFit="1"/>
    </xf>
    <xf numFmtId="167" fontId="8" fillId="2" borderId="3" xfId="0" applyNumberFormat="1" applyFont="1" applyFill="1" applyBorder="1" applyAlignment="1">
      <alignment horizontal="center" shrinkToFit="1"/>
    </xf>
    <xf numFmtId="164" fontId="8" fillId="2" borderId="3" xfId="0" applyNumberFormat="1" applyFont="1" applyFill="1" applyBorder="1" applyAlignment="1">
      <alignment shrinkToFit="1"/>
    </xf>
    <xf numFmtId="167" fontId="8" fillId="2" borderId="3" xfId="0" applyNumberFormat="1" applyFont="1" applyFill="1" applyBorder="1" applyAlignment="1">
      <alignment shrinkToFit="1"/>
    </xf>
    <xf numFmtId="0" fontId="8" fillId="2" borderId="9" xfId="0" applyFont="1" applyFill="1" applyBorder="1"/>
    <xf numFmtId="164" fontId="8" fillId="2" borderId="10" xfId="0" applyNumberFormat="1" applyFont="1" applyFill="1" applyBorder="1" applyAlignment="1">
      <alignment horizontal="center" shrinkToFit="1"/>
    </xf>
    <xf numFmtId="0" fontId="8" fillId="2" borderId="4" xfId="0" applyFont="1" applyFill="1" applyBorder="1"/>
    <xf numFmtId="0" fontId="7" fillId="2" borderId="6" xfId="0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2" borderId="3" xfId="0" applyFont="1" applyFill="1" applyBorder="1"/>
    <xf numFmtId="164" fontId="13" fillId="2" borderId="1" xfId="0" applyNumberFormat="1" applyFont="1" applyFill="1" applyBorder="1" applyAlignment="1">
      <alignment horizontal="center" shrinkToFit="1"/>
    </xf>
    <xf numFmtId="0" fontId="12" fillId="2" borderId="1" xfId="0" applyFont="1" applyFill="1" applyBorder="1" applyAlignment="1">
      <alignment horizontal="center"/>
    </xf>
    <xf numFmtId="0" fontId="13" fillId="2" borderId="6" xfId="0" applyFont="1" applyFill="1" applyBorder="1"/>
    <xf numFmtId="167" fontId="8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10" fillId="2" borderId="1" xfId="0" applyNumberFormat="1" applyFont="1" applyFill="1" applyBorder="1" applyAlignment="1">
      <alignment horizontal="center" shrinkToFit="1"/>
    </xf>
    <xf numFmtId="164" fontId="9" fillId="2" borderId="1" xfId="0" applyNumberFormat="1" applyFont="1" applyFill="1" applyBorder="1" applyAlignment="1">
      <alignment horizontal="center" shrinkToFit="1"/>
    </xf>
    <xf numFmtId="0" fontId="8" fillId="2" borderId="0" xfId="0" applyFont="1" applyFill="1" applyAlignment="1">
      <alignment horizontal="left"/>
    </xf>
    <xf numFmtId="164" fontId="8" fillId="2" borderId="0" xfId="0" applyNumberFormat="1" applyFont="1" applyFill="1" applyAlignment="1">
      <alignment horizontal="left" shrinkToFit="1"/>
    </xf>
    <xf numFmtId="0" fontId="7" fillId="2" borderId="4" xfId="0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left" shrinkToFit="1"/>
    </xf>
    <xf numFmtId="164" fontId="8" fillId="2" borderId="1" xfId="0" applyNumberFormat="1" applyFont="1" applyFill="1" applyBorder="1" applyAlignment="1">
      <alignment horizontal="left" shrinkToFit="1"/>
    </xf>
    <xf numFmtId="0" fontId="7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8" xfId="0" applyFont="1" applyFill="1" applyBorder="1"/>
    <xf numFmtId="164" fontId="7" fillId="2" borderId="0" xfId="0" applyNumberFormat="1" applyFont="1" applyFill="1" applyAlignment="1">
      <alignment horizontal="center" shrinkToFit="1"/>
    </xf>
    <xf numFmtId="167" fontId="7" fillId="2" borderId="1" xfId="0" applyNumberFormat="1" applyFont="1" applyFill="1" applyBorder="1" applyAlignment="1">
      <alignment horizontal="center"/>
    </xf>
    <xf numFmtId="167" fontId="8" fillId="2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left" shrinkToFi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shrinkToFit="1"/>
    </xf>
    <xf numFmtId="164" fontId="1" fillId="2" borderId="10" xfId="0" applyNumberFormat="1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8" fillId="2" borderId="10" xfId="0" applyNumberFormat="1" applyFont="1" applyFill="1" applyBorder="1"/>
    <xf numFmtId="164" fontId="8" fillId="2" borderId="11" xfId="0" applyNumberFormat="1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7" xfId="0" applyFont="1" applyFill="1" applyBorder="1"/>
    <xf numFmtId="167" fontId="9" fillId="2" borderId="1" xfId="0" applyNumberFormat="1" applyFont="1" applyFill="1" applyBorder="1" applyAlignment="1">
      <alignment horizontal="center" shrinkToFit="1"/>
    </xf>
    <xf numFmtId="164" fontId="8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 shrinkToFit="1"/>
    </xf>
    <xf numFmtId="2" fontId="8" fillId="2" borderId="3" xfId="0" applyNumberFormat="1" applyFont="1" applyFill="1" applyBorder="1" applyAlignment="1">
      <alignment horizontal="center" shrinkToFit="1"/>
    </xf>
    <xf numFmtId="0" fontId="8" fillId="2" borderId="9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 shrinkToFit="1"/>
    </xf>
    <xf numFmtId="164" fontId="7" fillId="2" borderId="0" xfId="0" applyNumberFormat="1" applyFont="1" applyFill="1" applyAlignment="1">
      <alignment horizontal="left" shrinkToFi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Percent 2" xfId="1"/>
  </cellStyles>
  <dxfs count="60"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auto="1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87"/>
  <sheetViews>
    <sheetView zoomScale="90" zoomScaleNormal="90" workbookViewId="0">
      <selection activeCell="R54" sqref="R54"/>
    </sheetView>
  </sheetViews>
  <sheetFormatPr defaultRowHeight="18.75" x14ac:dyDescent="0.3"/>
  <cols>
    <col min="1" max="1" width="5.7109375" style="9" customWidth="1"/>
    <col min="2" max="2" width="7.7109375" style="9" customWidth="1"/>
    <col min="3" max="3" width="25.140625" style="9" customWidth="1"/>
    <col min="4" max="4" width="12.85546875" style="9" customWidth="1"/>
    <col min="5" max="5" width="31.28515625" style="9" customWidth="1"/>
    <col min="6" max="6" width="13.140625" style="9" customWidth="1"/>
    <col min="7" max="7" width="9.42578125" style="10" customWidth="1"/>
    <col min="8" max="8" width="8.85546875" style="77" customWidth="1"/>
    <col min="9" max="9" width="9.85546875" style="10" customWidth="1"/>
    <col min="10" max="10" width="9" style="77" customWidth="1"/>
    <col min="11" max="11" width="8.7109375" style="10" customWidth="1"/>
    <col min="12" max="12" width="9.85546875" style="77" customWidth="1"/>
    <col min="13" max="13" width="10.28515625" style="12" customWidth="1"/>
    <col min="14" max="14" width="10" style="67" customWidth="1"/>
    <col min="15" max="15" width="7.85546875" style="12" customWidth="1"/>
    <col min="16" max="16" width="5.85546875" style="113" customWidth="1"/>
    <col min="17" max="17" width="5.7109375" style="9" customWidth="1"/>
    <col min="18" max="18" width="7.140625" style="9" customWidth="1"/>
    <col min="19" max="19" width="2.140625" style="9" customWidth="1"/>
    <col min="20" max="20" width="9.140625" style="14" customWidth="1"/>
    <col min="21" max="16384" width="9.140625" style="9"/>
  </cols>
  <sheetData>
    <row r="1" spans="1:20" x14ac:dyDescent="0.3">
      <c r="A1" s="8" t="s">
        <v>0</v>
      </c>
    </row>
    <row r="2" spans="1:20" x14ac:dyDescent="0.3">
      <c r="A2" s="8" t="s">
        <v>1</v>
      </c>
      <c r="E2" s="9" t="s">
        <v>1651</v>
      </c>
      <c r="F2" s="9" t="s">
        <v>2</v>
      </c>
      <c r="G2" s="10" t="s">
        <v>6</v>
      </c>
      <c r="H2" s="77" t="s">
        <v>1693</v>
      </c>
      <c r="I2" s="10" t="s">
        <v>1694</v>
      </c>
    </row>
    <row r="3" spans="1:20" x14ac:dyDescent="0.3">
      <c r="A3" s="8" t="s">
        <v>4</v>
      </c>
      <c r="B3" s="9" t="s">
        <v>5</v>
      </c>
      <c r="G3" s="10" t="s">
        <v>7</v>
      </c>
      <c r="H3" s="77" t="s">
        <v>1745</v>
      </c>
      <c r="I3" s="10" t="s">
        <v>1746</v>
      </c>
    </row>
    <row r="4" spans="1:20" x14ac:dyDescent="0.3">
      <c r="A4" s="8" t="s">
        <v>1636</v>
      </c>
      <c r="G4" s="10" t="s">
        <v>1666</v>
      </c>
      <c r="H4" s="77" t="s">
        <v>1747</v>
      </c>
      <c r="I4" s="10" t="s">
        <v>1748</v>
      </c>
      <c r="O4" s="15"/>
    </row>
    <row r="5" spans="1:20" x14ac:dyDescent="0.3">
      <c r="D5" s="165"/>
      <c r="E5" s="165"/>
      <c r="F5" s="165"/>
      <c r="G5" s="165"/>
      <c r="H5" s="165"/>
      <c r="I5" s="165"/>
      <c r="J5" s="165"/>
      <c r="K5" s="165"/>
      <c r="L5" s="84"/>
      <c r="T5" s="17"/>
    </row>
    <row r="6" spans="1:20" ht="19.5" thickBot="1" x14ac:dyDescent="0.35">
      <c r="A6" s="18"/>
      <c r="B6" s="18"/>
      <c r="C6" s="117" t="s">
        <v>1637</v>
      </c>
      <c r="D6" s="103"/>
      <c r="E6" s="117" t="s">
        <v>1620</v>
      </c>
      <c r="F6" s="18"/>
      <c r="G6" s="19"/>
      <c r="H6" s="82"/>
      <c r="I6" s="19"/>
      <c r="J6" s="82"/>
      <c r="K6" s="19"/>
      <c r="L6" s="82"/>
      <c r="M6" s="21"/>
      <c r="N6" s="69">
        <f>240*3</f>
        <v>720</v>
      </c>
      <c r="O6" s="21"/>
      <c r="P6" s="114"/>
      <c r="Q6" s="18"/>
      <c r="T6" s="17"/>
    </row>
    <row r="7" spans="1:20" ht="27.95" customHeight="1" x14ac:dyDescent="0.3">
      <c r="A7" s="60" t="s">
        <v>8</v>
      </c>
      <c r="B7" s="61" t="s">
        <v>9</v>
      </c>
      <c r="C7" s="61" t="s">
        <v>10</v>
      </c>
      <c r="D7" s="61" t="s">
        <v>11</v>
      </c>
      <c r="E7" s="61" t="s">
        <v>12</v>
      </c>
      <c r="F7" s="61" t="s">
        <v>13</v>
      </c>
      <c r="G7" s="62" t="s">
        <v>16</v>
      </c>
      <c r="H7" s="83" t="s">
        <v>17</v>
      </c>
      <c r="I7" s="62" t="s">
        <v>1668</v>
      </c>
      <c r="J7" s="83" t="s">
        <v>1669</v>
      </c>
      <c r="K7" s="62" t="s">
        <v>18</v>
      </c>
      <c r="L7" s="83" t="s">
        <v>19</v>
      </c>
      <c r="M7" s="62" t="s">
        <v>20</v>
      </c>
      <c r="N7" s="73" t="s">
        <v>21</v>
      </c>
      <c r="O7" s="62" t="s">
        <v>22</v>
      </c>
      <c r="P7" s="156" t="s">
        <v>23</v>
      </c>
      <c r="Q7" s="26" t="s">
        <v>24</v>
      </c>
      <c r="R7" s="125" t="s">
        <v>25</v>
      </c>
    </row>
    <row r="8" spans="1:20" ht="27.95" customHeight="1" x14ac:dyDescent="0.3">
      <c r="A8" s="28" t="s">
        <v>329</v>
      </c>
      <c r="B8" s="29">
        <v>0.39027777777777778</v>
      </c>
      <c r="C8" s="28" t="s">
        <v>330</v>
      </c>
      <c r="D8" s="28" t="s">
        <v>331</v>
      </c>
      <c r="E8" s="28" t="s">
        <v>332</v>
      </c>
      <c r="F8" s="28" t="s">
        <v>333</v>
      </c>
      <c r="G8" s="31">
        <v>180</v>
      </c>
      <c r="H8" s="86">
        <f>SUM((G8/240)*100)</f>
        <v>75</v>
      </c>
      <c r="I8" s="2">
        <v>173.5</v>
      </c>
      <c r="J8" s="86">
        <f>SUM((I8/240)*100)</f>
        <v>72.291666666666671</v>
      </c>
      <c r="K8" s="2">
        <v>189</v>
      </c>
      <c r="L8" s="86">
        <f>SUM((K8/240)*100)</f>
        <v>78.75</v>
      </c>
      <c r="M8" s="85">
        <f>SUM(G8+I8+K8)</f>
        <v>542.5</v>
      </c>
      <c r="N8" s="86">
        <f>SUM((M8/720)*100)</f>
        <v>75.347222222222214</v>
      </c>
      <c r="O8" s="31">
        <v>229</v>
      </c>
      <c r="P8" s="103" t="s">
        <v>1683</v>
      </c>
      <c r="Q8" s="31"/>
      <c r="R8" s="31" t="s">
        <v>1711</v>
      </c>
      <c r="T8" s="98">
        <f>MAX(H8,J8,L8)-MIN(H8,J8,L8)</f>
        <v>6.4583333333333286</v>
      </c>
    </row>
    <row r="9" spans="1:20" ht="27.95" customHeight="1" x14ac:dyDescent="0.3">
      <c r="A9" s="28" t="s">
        <v>291</v>
      </c>
      <c r="B9" s="29">
        <v>0.33194444444444443</v>
      </c>
      <c r="C9" s="28" t="s">
        <v>292</v>
      </c>
      <c r="D9" s="28" t="s">
        <v>293</v>
      </c>
      <c r="E9" s="28" t="s">
        <v>294</v>
      </c>
      <c r="F9" s="28" t="s">
        <v>295</v>
      </c>
      <c r="G9" s="31">
        <v>170</v>
      </c>
      <c r="H9" s="86">
        <f>SUM((G9/240)*100)</f>
        <v>70.833333333333343</v>
      </c>
      <c r="I9" s="2">
        <v>165.5</v>
      </c>
      <c r="J9" s="86">
        <f>SUM((I9/240)*100)</f>
        <v>68.958333333333329</v>
      </c>
      <c r="K9" s="2">
        <v>174</v>
      </c>
      <c r="L9" s="86">
        <f>SUM((K9/240)*100)</f>
        <v>72.5</v>
      </c>
      <c r="M9" s="85">
        <f>SUM(G9+I9+K9)</f>
        <v>509.5</v>
      </c>
      <c r="N9" s="86">
        <f>SUM((M9/720)*100)</f>
        <v>70.763888888888886</v>
      </c>
      <c r="O9" s="31">
        <v>212</v>
      </c>
      <c r="P9" s="103">
        <v>2</v>
      </c>
      <c r="Q9" s="31"/>
      <c r="R9" s="31"/>
      <c r="T9" s="98">
        <f>MAX(H9,J9,L9)-MIN(H9,J9,L9)</f>
        <v>3.5416666666666714</v>
      </c>
    </row>
    <row r="10" spans="1:20" ht="27.95" customHeight="1" x14ac:dyDescent="0.3">
      <c r="A10" s="28" t="s">
        <v>168</v>
      </c>
      <c r="B10" s="29">
        <v>0.33680555555555558</v>
      </c>
      <c r="C10" s="28" t="s">
        <v>169</v>
      </c>
      <c r="D10" s="28" t="s">
        <v>170</v>
      </c>
      <c r="E10" s="28" t="s">
        <v>171</v>
      </c>
      <c r="F10" s="28">
        <v>1936980</v>
      </c>
      <c r="G10" s="31">
        <v>170.5</v>
      </c>
      <c r="H10" s="86">
        <f>SUM((G10/240)*100)</f>
        <v>71.041666666666671</v>
      </c>
      <c r="I10" s="2">
        <v>166.5</v>
      </c>
      <c r="J10" s="86">
        <f>SUM((I10/240)*100)</f>
        <v>69.375</v>
      </c>
      <c r="K10" s="2">
        <v>168</v>
      </c>
      <c r="L10" s="86">
        <f>SUM((K10/240)*100)</f>
        <v>70</v>
      </c>
      <c r="M10" s="85">
        <f>SUM(G10+I10+K10)</f>
        <v>505</v>
      </c>
      <c r="N10" s="86">
        <f>SUM((M10/720)*100)</f>
        <v>70.138888888888886</v>
      </c>
      <c r="O10" s="31">
        <v>209</v>
      </c>
      <c r="P10" s="103">
        <v>3</v>
      </c>
      <c r="Q10" s="31"/>
      <c r="R10" s="31"/>
      <c r="T10" s="98">
        <f>MAX(H10,J10,L10)-MIN(H10,J10,L10)</f>
        <v>1.6666666666666714</v>
      </c>
    </row>
    <row r="11" spans="1:20" ht="27.95" customHeight="1" x14ac:dyDescent="0.3">
      <c r="A11" s="31">
        <v>336</v>
      </c>
      <c r="B11" s="29">
        <v>0.49236111111111108</v>
      </c>
      <c r="C11" s="28" t="s">
        <v>61</v>
      </c>
      <c r="D11" s="28" t="s">
        <v>62</v>
      </c>
      <c r="E11" s="28" t="s">
        <v>63</v>
      </c>
      <c r="F11" s="28" t="s">
        <v>64</v>
      </c>
      <c r="G11" s="31">
        <v>169.5</v>
      </c>
      <c r="H11" s="86">
        <f>SUM((G11/240)*100)</f>
        <v>70.625</v>
      </c>
      <c r="I11" s="2">
        <v>167</v>
      </c>
      <c r="J11" s="86">
        <f>SUM((I11/240)*100)</f>
        <v>69.583333333333329</v>
      </c>
      <c r="K11" s="2">
        <v>164</v>
      </c>
      <c r="L11" s="86">
        <f>SUM((K11/240)*100)</f>
        <v>68.333333333333329</v>
      </c>
      <c r="M11" s="85">
        <f>SUM(G11+I11+K11)</f>
        <v>500.5</v>
      </c>
      <c r="N11" s="86">
        <f>SUM((M11/720)*100)</f>
        <v>69.513888888888886</v>
      </c>
      <c r="O11" s="31">
        <v>207</v>
      </c>
      <c r="P11" s="103">
        <v>4</v>
      </c>
      <c r="Q11" s="31"/>
      <c r="R11" s="31"/>
      <c r="T11" s="98">
        <f>MAX(H11,J11,L11)-MIN(H11,J11,L11)</f>
        <v>2.2916666666666714</v>
      </c>
    </row>
    <row r="12" spans="1:20" ht="27.95" customHeight="1" x14ac:dyDescent="0.3">
      <c r="A12" s="28" t="s">
        <v>75</v>
      </c>
      <c r="B12" s="29">
        <v>0.48749999999999999</v>
      </c>
      <c r="C12" s="28" t="s">
        <v>76</v>
      </c>
      <c r="D12" s="28" t="s">
        <v>77</v>
      </c>
      <c r="E12" s="28" t="s">
        <v>78</v>
      </c>
      <c r="F12" s="28" t="s">
        <v>79</v>
      </c>
      <c r="G12" s="31">
        <v>167</v>
      </c>
      <c r="H12" s="86">
        <f>SUM((G12/240)*100)</f>
        <v>69.583333333333329</v>
      </c>
      <c r="I12" s="2">
        <v>162</v>
      </c>
      <c r="J12" s="86">
        <f>SUM((I12/240)*100)</f>
        <v>67.5</v>
      </c>
      <c r="K12" s="2">
        <v>167.5</v>
      </c>
      <c r="L12" s="86">
        <f>SUM((K12/240)*100)</f>
        <v>69.791666666666657</v>
      </c>
      <c r="M12" s="85">
        <f>SUM(G12+I12+K12)</f>
        <v>496.5</v>
      </c>
      <c r="N12" s="86">
        <f>SUM((M12/720)*100)</f>
        <v>68.958333333333329</v>
      </c>
      <c r="O12" s="31">
        <v>207</v>
      </c>
      <c r="P12" s="103">
        <v>5</v>
      </c>
      <c r="Q12" s="31"/>
      <c r="R12" s="31"/>
      <c r="T12" s="98">
        <f>MAX(H12,J12,L12)-MIN(H12,J12,L12)</f>
        <v>2.2916666666666572</v>
      </c>
    </row>
    <row r="13" spans="1:20" ht="27.95" customHeight="1" x14ac:dyDescent="0.3">
      <c r="A13" s="28" t="s">
        <v>56</v>
      </c>
      <c r="B13" s="29">
        <v>0.46319444444444446</v>
      </c>
      <c r="C13" s="28" t="s">
        <v>57</v>
      </c>
      <c r="D13" s="28" t="s">
        <v>58</v>
      </c>
      <c r="E13" s="28" t="s">
        <v>59</v>
      </c>
      <c r="F13" s="28" t="s">
        <v>60</v>
      </c>
      <c r="G13" s="31">
        <v>166.5</v>
      </c>
      <c r="H13" s="86">
        <f>SUM((G13/240)*100)</f>
        <v>69.375</v>
      </c>
      <c r="I13" s="2">
        <v>162.5</v>
      </c>
      <c r="J13" s="86">
        <f>SUM((I13/240)*100)</f>
        <v>67.708333333333343</v>
      </c>
      <c r="K13" s="2">
        <v>167</v>
      </c>
      <c r="L13" s="86">
        <f>SUM((K13/240)*100)</f>
        <v>69.583333333333329</v>
      </c>
      <c r="M13" s="85">
        <f>SUM(G13+I13+K13)</f>
        <v>496</v>
      </c>
      <c r="N13" s="86">
        <f>SUM((M13/720)*100)</f>
        <v>68.888888888888886</v>
      </c>
      <c r="O13" s="31">
        <v>206</v>
      </c>
      <c r="P13" s="103">
        <v>6</v>
      </c>
      <c r="Q13" s="31"/>
      <c r="R13" s="31"/>
      <c r="T13" s="98">
        <f>MAX(H13,J13,L13)-MIN(H13,J13,L13)</f>
        <v>1.8749999999999858</v>
      </c>
    </row>
    <row r="14" spans="1:20" ht="27.95" customHeight="1" x14ac:dyDescent="0.3">
      <c r="A14" s="28" t="s">
        <v>251</v>
      </c>
      <c r="B14" s="29">
        <v>0.3756944444444445</v>
      </c>
      <c r="C14" s="28" t="s">
        <v>252</v>
      </c>
      <c r="D14" s="28" t="s">
        <v>253</v>
      </c>
      <c r="E14" s="28" t="s">
        <v>254</v>
      </c>
      <c r="F14" s="28" t="s">
        <v>255</v>
      </c>
      <c r="G14" s="31">
        <v>163</v>
      </c>
      <c r="H14" s="86">
        <f>SUM((G14/240)*100)</f>
        <v>67.916666666666671</v>
      </c>
      <c r="I14" s="2">
        <v>163.5</v>
      </c>
      <c r="J14" s="86">
        <f>SUM((I14/240)*100)</f>
        <v>68.125</v>
      </c>
      <c r="K14" s="2">
        <v>163</v>
      </c>
      <c r="L14" s="86">
        <f>SUM((K14/240)*100)</f>
        <v>67.916666666666671</v>
      </c>
      <c r="M14" s="85">
        <f>SUM(G14+I14+K14)</f>
        <v>489.5</v>
      </c>
      <c r="N14" s="86">
        <f>SUM((M14/720)*100)</f>
        <v>67.986111111111114</v>
      </c>
      <c r="O14" s="31">
        <v>205</v>
      </c>
      <c r="P14" s="103">
        <v>7</v>
      </c>
      <c r="Q14" s="31"/>
      <c r="R14" s="31"/>
      <c r="T14" s="98">
        <f>MAX(H14,J14,L14)-MIN(H14,J14,L14)</f>
        <v>0.2083333333333286</v>
      </c>
    </row>
    <row r="15" spans="1:20" ht="27.95" customHeight="1" x14ac:dyDescent="0.3">
      <c r="A15" s="28" t="s">
        <v>315</v>
      </c>
      <c r="B15" s="29">
        <v>0.31736111111111115</v>
      </c>
      <c r="C15" s="28" t="s">
        <v>316</v>
      </c>
      <c r="D15" s="28" t="s">
        <v>317</v>
      </c>
      <c r="E15" s="28" t="s">
        <v>318</v>
      </c>
      <c r="F15" s="28" t="s">
        <v>319</v>
      </c>
      <c r="G15" s="31">
        <v>169</v>
      </c>
      <c r="H15" s="86">
        <f>SUM((G15/240)*100)</f>
        <v>70.416666666666671</v>
      </c>
      <c r="I15" s="2">
        <v>158.5</v>
      </c>
      <c r="J15" s="86">
        <f>SUM((I15/240)*100)</f>
        <v>66.041666666666671</v>
      </c>
      <c r="K15" s="2">
        <v>159.5</v>
      </c>
      <c r="L15" s="86">
        <f>SUM((K15/240)*100)</f>
        <v>66.458333333333329</v>
      </c>
      <c r="M15" s="85">
        <f>SUM(G15+I15+K15)</f>
        <v>487</v>
      </c>
      <c r="N15" s="86">
        <f>SUM((M15/720)*100)</f>
        <v>67.638888888888886</v>
      </c>
      <c r="O15" s="31">
        <v>203</v>
      </c>
      <c r="P15" s="103">
        <v>8</v>
      </c>
      <c r="Q15" s="31"/>
      <c r="R15" s="31"/>
      <c r="T15" s="98">
        <f>MAX(H15,J15,L15)-MIN(H15,J15,L15)</f>
        <v>4.375</v>
      </c>
    </row>
    <row r="16" spans="1:20" ht="27.95" customHeight="1" x14ac:dyDescent="0.3">
      <c r="A16" s="28" t="s">
        <v>284</v>
      </c>
      <c r="B16" s="29">
        <v>0.39999999999999997</v>
      </c>
      <c r="C16" s="28" t="s">
        <v>285</v>
      </c>
      <c r="D16" s="28">
        <v>275468</v>
      </c>
      <c r="E16" s="28" t="s">
        <v>286</v>
      </c>
      <c r="F16" s="28">
        <v>54030</v>
      </c>
      <c r="G16" s="31">
        <v>164</v>
      </c>
      <c r="H16" s="86">
        <f>SUM((G16/240)*100)</f>
        <v>68.333333333333329</v>
      </c>
      <c r="I16" s="2">
        <v>156</v>
      </c>
      <c r="J16" s="86">
        <f>SUM((I16/240)*100)</f>
        <v>65</v>
      </c>
      <c r="K16" s="2">
        <v>163</v>
      </c>
      <c r="L16" s="86">
        <f>SUM((K16/240)*100)</f>
        <v>67.916666666666671</v>
      </c>
      <c r="M16" s="85">
        <f>SUM(G16+I16+K16)</f>
        <v>483</v>
      </c>
      <c r="N16" s="86">
        <f>SUM((M16/720)*100)</f>
        <v>67.083333333333329</v>
      </c>
      <c r="O16" s="31">
        <v>201</v>
      </c>
      <c r="P16" s="103">
        <v>9</v>
      </c>
      <c r="Q16" s="31"/>
      <c r="R16" s="31"/>
      <c r="T16" s="98">
        <f>MAX(H16,J16,L16)-MIN(H16,J16,L16)</f>
        <v>3.3333333333333286</v>
      </c>
    </row>
    <row r="17" spans="1:20" ht="27.95" customHeight="1" x14ac:dyDescent="0.3">
      <c r="A17" s="28" t="s">
        <v>192</v>
      </c>
      <c r="B17" s="29">
        <v>0.44861111111111113</v>
      </c>
      <c r="C17" s="28" t="s">
        <v>188</v>
      </c>
      <c r="D17" s="28" t="s">
        <v>189</v>
      </c>
      <c r="E17" s="28" t="s">
        <v>193</v>
      </c>
      <c r="F17" s="28" t="s">
        <v>194</v>
      </c>
      <c r="G17" s="31">
        <v>156.5</v>
      </c>
      <c r="H17" s="86">
        <f>SUM((G17/240)*100)</f>
        <v>65.208333333333329</v>
      </c>
      <c r="I17" s="2">
        <v>164.5</v>
      </c>
      <c r="J17" s="86">
        <f>SUM((I17/240)*100)</f>
        <v>68.541666666666671</v>
      </c>
      <c r="K17" s="2">
        <v>161</v>
      </c>
      <c r="L17" s="86">
        <f>SUM((K17/240)*100)</f>
        <v>67.083333333333329</v>
      </c>
      <c r="M17" s="85">
        <f>SUM(G17+I17+K17)</f>
        <v>482</v>
      </c>
      <c r="N17" s="86">
        <f>SUM((M17/720)*100)</f>
        <v>66.944444444444443</v>
      </c>
      <c r="O17" s="31">
        <v>202</v>
      </c>
      <c r="P17" s="103">
        <v>10</v>
      </c>
      <c r="Q17" s="31"/>
      <c r="R17" s="31"/>
      <c r="T17" s="98">
        <f>MAX(H17,J17,L17)-MIN(H17,J17,L17)</f>
        <v>3.3333333333333428</v>
      </c>
    </row>
    <row r="18" spans="1:20" ht="27.95" customHeight="1" x14ac:dyDescent="0.3">
      <c r="A18" s="28" t="s">
        <v>320</v>
      </c>
      <c r="B18" s="29">
        <v>0.32222222222222224</v>
      </c>
      <c r="C18" s="28" t="s">
        <v>321</v>
      </c>
      <c r="D18" s="28" t="s">
        <v>322</v>
      </c>
      <c r="E18" s="28" t="s">
        <v>323</v>
      </c>
      <c r="F18" s="28" t="s">
        <v>324</v>
      </c>
      <c r="G18" s="31">
        <v>154</v>
      </c>
      <c r="H18" s="86">
        <f>SUM((G18/240)*100)</f>
        <v>64.166666666666671</v>
      </c>
      <c r="I18" s="2">
        <v>163.5</v>
      </c>
      <c r="J18" s="86">
        <f>SUM((I18/240)*100)</f>
        <v>68.125</v>
      </c>
      <c r="K18" s="2">
        <v>164</v>
      </c>
      <c r="L18" s="86">
        <f>SUM((K18/240)*100)</f>
        <v>68.333333333333329</v>
      </c>
      <c r="M18" s="85">
        <f>SUM(G18+I18+K18)</f>
        <v>481.5</v>
      </c>
      <c r="N18" s="86">
        <f>SUM((M18/720)*100)</f>
        <v>66.875</v>
      </c>
      <c r="O18" s="31">
        <v>200</v>
      </c>
      <c r="P18" s="103"/>
      <c r="Q18" s="31"/>
      <c r="R18" s="31"/>
      <c r="T18" s="98">
        <f>MAX(H18,J18,L18)-MIN(H18,J18,L18)</f>
        <v>4.1666666666666572</v>
      </c>
    </row>
    <row r="19" spans="1:20" ht="27.95" customHeight="1" x14ac:dyDescent="0.3">
      <c r="A19" s="28" t="s">
        <v>246</v>
      </c>
      <c r="B19" s="29">
        <v>0.37083333333333335</v>
      </c>
      <c r="C19" s="28" t="s">
        <v>247</v>
      </c>
      <c r="D19" s="28" t="s">
        <v>248</v>
      </c>
      <c r="E19" s="28" t="s">
        <v>249</v>
      </c>
      <c r="F19" s="28" t="s">
        <v>250</v>
      </c>
      <c r="G19" s="31">
        <v>160</v>
      </c>
      <c r="H19" s="86">
        <f>SUM((G19/240)*100)</f>
        <v>66.666666666666657</v>
      </c>
      <c r="I19" s="2">
        <v>161.5</v>
      </c>
      <c r="J19" s="86">
        <f>SUM((I19/240)*100)</f>
        <v>67.291666666666671</v>
      </c>
      <c r="K19" s="2">
        <v>159.5</v>
      </c>
      <c r="L19" s="86">
        <f>SUM((K19/240)*100)</f>
        <v>66.458333333333329</v>
      </c>
      <c r="M19" s="85">
        <f>SUM(G19+I19+K19)</f>
        <v>481</v>
      </c>
      <c r="N19" s="86">
        <f>SUM((M19/720)*100)</f>
        <v>66.805555555555557</v>
      </c>
      <c r="O19" s="31">
        <v>200</v>
      </c>
      <c r="P19" s="103"/>
      <c r="Q19" s="31"/>
      <c r="R19" s="31"/>
      <c r="T19" s="98">
        <f>MAX(H19,J19,L19)-MIN(H19,J19,L19)</f>
        <v>0.83333333333334281</v>
      </c>
    </row>
    <row r="20" spans="1:20" ht="27.95" customHeight="1" x14ac:dyDescent="0.3">
      <c r="A20" s="28" t="s">
        <v>182</v>
      </c>
      <c r="B20" s="29">
        <v>0.35138888888888892</v>
      </c>
      <c r="C20" s="28" t="s">
        <v>183</v>
      </c>
      <c r="D20" s="28" t="s">
        <v>184</v>
      </c>
      <c r="E20" s="28" t="s">
        <v>185</v>
      </c>
      <c r="F20" s="28" t="s">
        <v>186</v>
      </c>
      <c r="G20" s="31">
        <v>158.5</v>
      </c>
      <c r="H20" s="86">
        <f>SUM((G20/240)*100)</f>
        <v>66.041666666666671</v>
      </c>
      <c r="I20" s="2">
        <v>162.5</v>
      </c>
      <c r="J20" s="86">
        <f>SUM((I20/240)*100)</f>
        <v>67.708333333333343</v>
      </c>
      <c r="K20" s="2">
        <v>159</v>
      </c>
      <c r="L20" s="86">
        <f>SUM((K20/240)*100)</f>
        <v>66.25</v>
      </c>
      <c r="M20" s="85">
        <f>SUM(G20+I20+K20)</f>
        <v>480</v>
      </c>
      <c r="N20" s="86">
        <f>SUM((M20/720)*100)</f>
        <v>66.666666666666657</v>
      </c>
      <c r="O20" s="31">
        <v>200</v>
      </c>
      <c r="P20" s="103"/>
      <c r="Q20" s="31"/>
      <c r="R20" s="31"/>
      <c r="T20" s="98">
        <f>MAX(H20,J20,L20)-MIN(H20,J20,L20)</f>
        <v>1.6666666666666714</v>
      </c>
    </row>
    <row r="21" spans="1:20" ht="27.95" customHeight="1" x14ac:dyDescent="0.3">
      <c r="A21" s="28" t="s">
        <v>274</v>
      </c>
      <c r="B21" s="29">
        <v>0.3125</v>
      </c>
      <c r="C21" s="28" t="s">
        <v>275</v>
      </c>
      <c r="D21" s="28" t="s">
        <v>276</v>
      </c>
      <c r="E21" s="28" t="s">
        <v>277</v>
      </c>
      <c r="F21" s="28" t="s">
        <v>278</v>
      </c>
      <c r="G21" s="31">
        <v>163</v>
      </c>
      <c r="H21" s="86">
        <f>SUM((G21/240)*100)</f>
        <v>67.916666666666671</v>
      </c>
      <c r="I21" s="2">
        <v>156</v>
      </c>
      <c r="J21" s="86">
        <f>SUM((I21/240)*100)</f>
        <v>65</v>
      </c>
      <c r="K21" s="2">
        <v>159.5</v>
      </c>
      <c r="L21" s="86">
        <f>SUM((K21/240)*100)</f>
        <v>66.458333333333329</v>
      </c>
      <c r="M21" s="85">
        <f>SUM(G21+I21+K21)</f>
        <v>478.5</v>
      </c>
      <c r="N21" s="86">
        <f>SUM((M21/720)*100)</f>
        <v>66.458333333333329</v>
      </c>
      <c r="O21" s="31">
        <v>201</v>
      </c>
      <c r="P21" s="103"/>
      <c r="Q21" s="31"/>
      <c r="R21" s="31"/>
      <c r="T21" s="98">
        <f>MAX(H21,J21,L21)-MIN(H21,J21,L21)</f>
        <v>2.9166666666666714</v>
      </c>
    </row>
    <row r="22" spans="1:20" ht="27.95" customHeight="1" x14ac:dyDescent="0.3">
      <c r="A22" s="28" t="s">
        <v>46</v>
      </c>
      <c r="B22" s="29">
        <v>0.45347222222222222</v>
      </c>
      <c r="C22" s="28" t="s">
        <v>47</v>
      </c>
      <c r="D22" s="28" t="s">
        <v>48</v>
      </c>
      <c r="E22" s="28" t="s">
        <v>49</v>
      </c>
      <c r="F22" s="28" t="s">
        <v>50</v>
      </c>
      <c r="G22" s="31">
        <v>158</v>
      </c>
      <c r="H22" s="86">
        <f>SUM((G22/240)*100)</f>
        <v>65.833333333333329</v>
      </c>
      <c r="I22" s="2">
        <v>158</v>
      </c>
      <c r="J22" s="86">
        <f>SUM((I22/240)*100)</f>
        <v>65.833333333333329</v>
      </c>
      <c r="K22" s="2">
        <v>162.5</v>
      </c>
      <c r="L22" s="86">
        <f>SUM((K22/240)*100)</f>
        <v>67.708333333333343</v>
      </c>
      <c r="M22" s="85">
        <f>SUM(G22+I22+K22)</f>
        <v>478.5</v>
      </c>
      <c r="N22" s="86">
        <f>SUM((M22/720)*100)</f>
        <v>66.458333333333329</v>
      </c>
      <c r="O22" s="31">
        <v>201</v>
      </c>
      <c r="P22" s="103"/>
      <c r="Q22" s="31"/>
      <c r="R22" s="31"/>
      <c r="T22" s="98">
        <f>MAX(H22,J22,L22)-MIN(H22,J22,L22)</f>
        <v>1.8750000000000142</v>
      </c>
    </row>
    <row r="23" spans="1:20" ht="27.95" customHeight="1" x14ac:dyDescent="0.3">
      <c r="A23" s="28" t="s">
        <v>146</v>
      </c>
      <c r="B23" s="29">
        <v>0.44375000000000003</v>
      </c>
      <c r="C23" s="28" t="s">
        <v>147</v>
      </c>
      <c r="D23" s="28" t="s">
        <v>148</v>
      </c>
      <c r="E23" s="28" t="s">
        <v>149</v>
      </c>
      <c r="F23" s="28" t="s">
        <v>148</v>
      </c>
      <c r="G23" s="31">
        <v>159.5</v>
      </c>
      <c r="H23" s="86">
        <f>SUM((G23/240)*100)</f>
        <v>66.458333333333329</v>
      </c>
      <c r="I23" s="2">
        <v>156.5</v>
      </c>
      <c r="J23" s="86">
        <f>SUM((I23/240)*100)</f>
        <v>65.208333333333329</v>
      </c>
      <c r="K23" s="2">
        <v>158.5</v>
      </c>
      <c r="L23" s="86">
        <f>SUM((K23/240)*100)</f>
        <v>66.041666666666671</v>
      </c>
      <c r="M23" s="85">
        <f>SUM(G23+I23+K23)</f>
        <v>474.5</v>
      </c>
      <c r="N23" s="86">
        <f>SUM((M23/720)*100)</f>
        <v>65.902777777777771</v>
      </c>
      <c r="O23" s="31">
        <v>198</v>
      </c>
      <c r="P23" s="103"/>
      <c r="Q23" s="31"/>
      <c r="R23" s="31"/>
      <c r="T23" s="98">
        <f>MAX(H23,J23,L23)-MIN(H23,J23,L23)</f>
        <v>1.25</v>
      </c>
    </row>
    <row r="24" spans="1:20" ht="27.95" customHeight="1" x14ac:dyDescent="0.3">
      <c r="A24" s="28" t="s">
        <v>51</v>
      </c>
      <c r="B24" s="29">
        <v>0.45833333333333331</v>
      </c>
      <c r="C24" s="28" t="s">
        <v>52</v>
      </c>
      <c r="D24" s="28" t="s">
        <v>53</v>
      </c>
      <c r="E24" s="28" t="s">
        <v>54</v>
      </c>
      <c r="F24" s="28" t="s">
        <v>55</v>
      </c>
      <c r="G24" s="31">
        <v>160</v>
      </c>
      <c r="H24" s="86">
        <f>SUM((G24/240)*100)</f>
        <v>66.666666666666657</v>
      </c>
      <c r="I24" s="2">
        <v>157</v>
      </c>
      <c r="J24" s="86">
        <f>SUM((I24/240)*100)</f>
        <v>65.416666666666671</v>
      </c>
      <c r="K24" s="2">
        <v>157.5</v>
      </c>
      <c r="L24" s="86">
        <f>SUM((K24/240)*100)</f>
        <v>65.625</v>
      </c>
      <c r="M24" s="85">
        <f>SUM(G24+I24+K24)</f>
        <v>474.5</v>
      </c>
      <c r="N24" s="86">
        <f>SUM((M24/720)*100)</f>
        <v>65.902777777777771</v>
      </c>
      <c r="O24" s="31">
        <v>198</v>
      </c>
      <c r="P24" s="103"/>
      <c r="Q24" s="31"/>
      <c r="R24" s="31"/>
      <c r="T24" s="98">
        <f>MAX(H24,J24,L24)-MIN(H24,J24,L24)</f>
        <v>1.2499999999999858</v>
      </c>
    </row>
    <row r="25" spans="1:20" ht="27.95" customHeight="1" x14ac:dyDescent="0.3">
      <c r="A25" s="28" t="s">
        <v>177</v>
      </c>
      <c r="B25" s="29">
        <v>0.34652777777777777</v>
      </c>
      <c r="C25" s="28" t="s">
        <v>178</v>
      </c>
      <c r="D25" s="28" t="s">
        <v>179</v>
      </c>
      <c r="E25" s="28" t="s">
        <v>180</v>
      </c>
      <c r="F25" s="28" t="s">
        <v>181</v>
      </c>
      <c r="G25" s="31">
        <v>159</v>
      </c>
      <c r="H25" s="86">
        <f>SUM((G25/240)*100)</f>
        <v>66.25</v>
      </c>
      <c r="I25" s="2">
        <v>163.5</v>
      </c>
      <c r="J25" s="86">
        <f>SUM((I25/240)*100)</f>
        <v>68.125</v>
      </c>
      <c r="K25" s="2">
        <v>152</v>
      </c>
      <c r="L25" s="86">
        <f>SUM((K25/240)*100)</f>
        <v>63.333333333333329</v>
      </c>
      <c r="M25" s="85">
        <f>SUM(G25+I25+K25)</f>
        <v>474.5</v>
      </c>
      <c r="N25" s="86">
        <f>SUM((M25/720)*100)</f>
        <v>65.902777777777771</v>
      </c>
      <c r="O25" s="31">
        <v>196</v>
      </c>
      <c r="P25" s="103"/>
      <c r="Q25" s="31"/>
      <c r="R25" s="31"/>
      <c r="T25" s="98">
        <f>MAX(H25,J25,L25)-MIN(H25,J25,L25)</f>
        <v>4.7916666666666714</v>
      </c>
    </row>
    <row r="26" spans="1:20" ht="27.95" customHeight="1" x14ac:dyDescent="0.3">
      <c r="A26" s="28" t="s">
        <v>279</v>
      </c>
      <c r="B26" s="29">
        <v>0.39513888888888887</v>
      </c>
      <c r="C26" s="28" t="s">
        <v>280</v>
      </c>
      <c r="D26" s="28" t="s">
        <v>281</v>
      </c>
      <c r="E26" s="28" t="s">
        <v>282</v>
      </c>
      <c r="F26" s="28" t="s">
        <v>283</v>
      </c>
      <c r="G26" s="31">
        <v>161</v>
      </c>
      <c r="H26" s="86">
        <f>SUM((G26/240)*100)</f>
        <v>67.083333333333329</v>
      </c>
      <c r="I26" s="2">
        <v>157</v>
      </c>
      <c r="J26" s="86">
        <f>SUM((I26/240)*100)</f>
        <v>65.416666666666671</v>
      </c>
      <c r="K26" s="2">
        <v>153</v>
      </c>
      <c r="L26" s="86">
        <f>SUM((K26/240)*100)</f>
        <v>63.749999999999993</v>
      </c>
      <c r="M26" s="85">
        <f>SUM(G26+I26+K26)</f>
        <v>471</v>
      </c>
      <c r="N26" s="86">
        <f>SUM((M26/720)*100)</f>
        <v>65.416666666666671</v>
      </c>
      <c r="O26" s="31">
        <v>196</v>
      </c>
      <c r="P26" s="103"/>
      <c r="Q26" s="31"/>
      <c r="R26" s="31"/>
      <c r="T26" s="98">
        <f>MAX(H26,J26,L26)-MIN(H26,J26,L26)</f>
        <v>3.3333333333333357</v>
      </c>
    </row>
    <row r="27" spans="1:20" ht="27.95" customHeight="1" x14ac:dyDescent="0.3">
      <c r="A27" s="31">
        <v>436</v>
      </c>
      <c r="B27" s="29">
        <v>0.4777777777777778</v>
      </c>
      <c r="C27" s="28" t="s">
        <v>137</v>
      </c>
      <c r="D27" s="28" t="s">
        <v>138</v>
      </c>
      <c r="E27" s="28" t="s">
        <v>139</v>
      </c>
      <c r="F27" s="28" t="s">
        <v>140</v>
      </c>
      <c r="G27" s="31">
        <v>157.5</v>
      </c>
      <c r="H27" s="86">
        <f>SUM((G27/240)*100)</f>
        <v>65.625</v>
      </c>
      <c r="I27" s="2">
        <v>157</v>
      </c>
      <c r="J27" s="86">
        <f>SUM((I27/240)*100)</f>
        <v>65.416666666666671</v>
      </c>
      <c r="K27" s="2">
        <v>155</v>
      </c>
      <c r="L27" s="86">
        <f>SUM((K27/240)*100)</f>
        <v>64.583333333333343</v>
      </c>
      <c r="M27" s="85">
        <f>SUM(G27+I27+K27)</f>
        <v>469.5</v>
      </c>
      <c r="N27" s="86">
        <f>SUM((M27/720)*100)</f>
        <v>65.208333333333329</v>
      </c>
      <c r="O27" s="31">
        <v>195</v>
      </c>
      <c r="P27" s="103"/>
      <c r="Q27" s="31"/>
      <c r="R27" s="31"/>
      <c r="T27" s="98">
        <f>MAX(H27,J27,L27)-MIN(H27,J27,L27)</f>
        <v>1.0416666666666572</v>
      </c>
    </row>
    <row r="28" spans="1:20" ht="27.95" customHeight="1" x14ac:dyDescent="0.3">
      <c r="A28" s="28">
        <v>243</v>
      </c>
      <c r="B28" s="29">
        <v>0.4680555555555555</v>
      </c>
      <c r="C28" s="28" t="s">
        <v>311</v>
      </c>
      <c r="D28" s="28" t="s">
        <v>312</v>
      </c>
      <c r="E28" s="28" t="s">
        <v>313</v>
      </c>
      <c r="F28" s="28" t="s">
        <v>314</v>
      </c>
      <c r="G28" s="31">
        <v>157</v>
      </c>
      <c r="H28" s="86">
        <f>SUM((G28/240)*100)</f>
        <v>65.416666666666671</v>
      </c>
      <c r="I28" s="2">
        <v>157.5</v>
      </c>
      <c r="J28" s="86">
        <f>SUM((I28/240)*100)</f>
        <v>65.625</v>
      </c>
      <c r="K28" s="2">
        <v>154</v>
      </c>
      <c r="L28" s="86">
        <f>SUM((K28/240)*100)</f>
        <v>64.166666666666671</v>
      </c>
      <c r="M28" s="85">
        <f>SUM(G28+I28+K28)</f>
        <v>468.5</v>
      </c>
      <c r="N28" s="86">
        <f>SUM((M28/720)*100)</f>
        <v>65.069444444444443</v>
      </c>
      <c r="O28" s="31">
        <v>195</v>
      </c>
      <c r="P28" s="103"/>
      <c r="Q28" s="31"/>
      <c r="R28" s="31"/>
      <c r="T28" s="98">
        <f>MAX(H28,J28,L28)-MIN(H28,J28,L28)</f>
        <v>1.4583333333333286</v>
      </c>
    </row>
    <row r="29" spans="1:20" ht="27.95" customHeight="1" x14ac:dyDescent="0.3">
      <c r="A29" s="28" t="s">
        <v>129</v>
      </c>
      <c r="B29" s="29">
        <v>0.40486111111111112</v>
      </c>
      <c r="C29" s="28" t="s">
        <v>130</v>
      </c>
      <c r="D29" s="28" t="s">
        <v>131</v>
      </c>
      <c r="E29" s="28" t="s">
        <v>132</v>
      </c>
      <c r="F29" s="28">
        <v>1938823</v>
      </c>
      <c r="G29" s="31">
        <v>155</v>
      </c>
      <c r="H29" s="86">
        <f>SUM((G29/240)*100)</f>
        <v>64.583333333333343</v>
      </c>
      <c r="I29" s="2">
        <v>156</v>
      </c>
      <c r="J29" s="86">
        <f>SUM((I29/240)*100)</f>
        <v>65</v>
      </c>
      <c r="K29" s="2">
        <v>157</v>
      </c>
      <c r="L29" s="86">
        <f>SUM((K29/240)*100)</f>
        <v>65.416666666666671</v>
      </c>
      <c r="M29" s="85">
        <f>SUM(G29+I29+K29)</f>
        <v>468</v>
      </c>
      <c r="N29" s="86">
        <f>SUM((M29/720)*100)</f>
        <v>65</v>
      </c>
      <c r="O29" s="31">
        <v>197</v>
      </c>
      <c r="P29" s="103"/>
      <c r="Q29" s="31" t="s">
        <v>1708</v>
      </c>
      <c r="R29" s="31"/>
      <c r="T29" s="98">
        <f>MAX(H29,J29,L29)-MIN(H29,J29,L29)</f>
        <v>0.8333333333333286</v>
      </c>
    </row>
    <row r="30" spans="1:20" ht="27.95" customHeight="1" x14ac:dyDescent="0.3">
      <c r="A30" s="28">
        <v>214</v>
      </c>
      <c r="B30" s="29">
        <v>0.40972222222222227</v>
      </c>
      <c r="C30" s="28" t="s">
        <v>162</v>
      </c>
      <c r="D30" s="28" t="s">
        <v>163</v>
      </c>
      <c r="E30" s="28" t="s">
        <v>164</v>
      </c>
      <c r="F30" s="28" t="s">
        <v>165</v>
      </c>
      <c r="G30" s="31">
        <v>155.5</v>
      </c>
      <c r="H30" s="86">
        <f>SUM((G30/240)*100)</f>
        <v>64.791666666666671</v>
      </c>
      <c r="I30" s="2">
        <v>161</v>
      </c>
      <c r="J30" s="86">
        <f>SUM((I30/240)*100)</f>
        <v>67.083333333333329</v>
      </c>
      <c r="K30" s="2">
        <v>150</v>
      </c>
      <c r="L30" s="86">
        <f>SUM((K30/240)*100)</f>
        <v>62.5</v>
      </c>
      <c r="M30" s="85">
        <f>SUM(G30+I30+K30)</f>
        <v>466.5</v>
      </c>
      <c r="N30" s="86">
        <f>SUM((M30/720)*100)</f>
        <v>64.791666666666671</v>
      </c>
      <c r="O30" s="31">
        <v>201</v>
      </c>
      <c r="P30" s="103"/>
      <c r="Q30" s="31"/>
      <c r="R30" s="31"/>
      <c r="T30" s="98">
        <f>MAX(H30,J30,L30)-MIN(H30,J30,L30)</f>
        <v>4.5833333333333286</v>
      </c>
    </row>
    <row r="31" spans="1:20" ht="27.95" customHeight="1" x14ac:dyDescent="0.3">
      <c r="A31" s="28" t="s">
        <v>172</v>
      </c>
      <c r="B31" s="29">
        <v>0.34166666666666662</v>
      </c>
      <c r="C31" s="28" t="s">
        <v>173</v>
      </c>
      <c r="D31" s="28" t="s">
        <v>174</v>
      </c>
      <c r="E31" s="28" t="s">
        <v>175</v>
      </c>
      <c r="F31" s="28" t="s">
        <v>176</v>
      </c>
      <c r="G31" s="31">
        <v>155.5</v>
      </c>
      <c r="H31" s="86">
        <f>SUM((G31/240)*100)</f>
        <v>64.791666666666671</v>
      </c>
      <c r="I31" s="2">
        <v>156</v>
      </c>
      <c r="J31" s="86">
        <f>SUM((I31/240)*100)</f>
        <v>65</v>
      </c>
      <c r="K31" s="2">
        <v>150</v>
      </c>
      <c r="L31" s="86">
        <f>SUM((K31/240)*100)</f>
        <v>62.5</v>
      </c>
      <c r="M31" s="85">
        <f>SUM(G31+I31+K31)</f>
        <v>461.5</v>
      </c>
      <c r="N31" s="86">
        <f>SUM((M31/720)*100)</f>
        <v>64.097222222222229</v>
      </c>
      <c r="O31" s="31">
        <v>194</v>
      </c>
      <c r="P31" s="103"/>
      <c r="Q31" s="31" t="s">
        <v>1741</v>
      </c>
      <c r="R31" s="31"/>
      <c r="T31" s="98">
        <f>MAX(H31,J31,L31)-MIN(H31,J31,L31)</f>
        <v>2.5</v>
      </c>
    </row>
    <row r="32" spans="1:20" ht="27.95" customHeight="1" x14ac:dyDescent="0.3">
      <c r="A32" s="28" t="s">
        <v>232</v>
      </c>
      <c r="B32" s="29">
        <v>0.43402777777777773</v>
      </c>
      <c r="C32" s="28" t="s">
        <v>233</v>
      </c>
      <c r="D32" s="28" t="s">
        <v>234</v>
      </c>
      <c r="E32" s="28" t="s">
        <v>235</v>
      </c>
      <c r="F32" s="28">
        <v>1535420</v>
      </c>
      <c r="G32" s="31">
        <v>150</v>
      </c>
      <c r="H32" s="86">
        <f>SUM((G32/240)*100)</f>
        <v>62.5</v>
      </c>
      <c r="I32" s="2">
        <v>151.5</v>
      </c>
      <c r="J32" s="86">
        <f>SUM((I32/240)*100)</f>
        <v>63.125</v>
      </c>
      <c r="K32" s="2">
        <v>154.5</v>
      </c>
      <c r="L32" s="86">
        <f>SUM((K32/240)*100)</f>
        <v>64.375</v>
      </c>
      <c r="M32" s="85">
        <f>SUM(G32+I32+K32)</f>
        <v>456</v>
      </c>
      <c r="N32" s="86">
        <f>SUM((M32/720)*100)</f>
        <v>63.333333333333329</v>
      </c>
      <c r="O32" s="31">
        <v>191</v>
      </c>
      <c r="P32" s="103"/>
      <c r="Q32" s="31"/>
      <c r="R32" s="31"/>
      <c r="T32" s="98">
        <f>MAX(H32,J32,L32)-MIN(H32,J32,L32)</f>
        <v>1.875</v>
      </c>
    </row>
    <row r="33" spans="1:20" ht="27.95" customHeight="1" x14ac:dyDescent="0.3">
      <c r="A33" s="28" t="s">
        <v>65</v>
      </c>
      <c r="B33" s="29">
        <v>0.47291666666666665</v>
      </c>
      <c r="C33" s="28" t="s">
        <v>66</v>
      </c>
      <c r="D33" s="28" t="s">
        <v>67</v>
      </c>
      <c r="E33" s="28" t="s">
        <v>68</v>
      </c>
      <c r="F33" s="28" t="s">
        <v>69</v>
      </c>
      <c r="G33" s="31">
        <v>149</v>
      </c>
      <c r="H33" s="86">
        <f>SUM((G33/240)*100)</f>
        <v>62.083333333333336</v>
      </c>
      <c r="I33" s="2">
        <v>149.5</v>
      </c>
      <c r="J33" s="86">
        <f>SUM((I33/240)*100)</f>
        <v>62.291666666666664</v>
      </c>
      <c r="K33" s="2">
        <v>146</v>
      </c>
      <c r="L33" s="86">
        <f>SUM((K33/240)*100)</f>
        <v>60.833333333333329</v>
      </c>
      <c r="M33" s="85">
        <f>SUM(G33+I33+K33)</f>
        <v>444.5</v>
      </c>
      <c r="N33" s="86">
        <f>SUM((M33/720)*100)</f>
        <v>61.736111111111114</v>
      </c>
      <c r="O33" s="31">
        <v>188</v>
      </c>
      <c r="P33" s="103"/>
      <c r="Q33" s="31"/>
      <c r="R33" s="31"/>
      <c r="T33" s="98">
        <f>MAX(H33,J33,L33)-MIN(H33,J33,L33)</f>
        <v>1.4583333333333357</v>
      </c>
    </row>
    <row r="34" spans="1:20" ht="27.95" customHeight="1" x14ac:dyDescent="0.3">
      <c r="A34" s="28" t="s">
        <v>325</v>
      </c>
      <c r="B34" s="29">
        <v>0.38541666666666669</v>
      </c>
      <c r="C34" s="28" t="s">
        <v>326</v>
      </c>
      <c r="D34" s="28" t="s">
        <v>327</v>
      </c>
      <c r="E34" s="28" t="s">
        <v>328</v>
      </c>
      <c r="F34" s="28">
        <v>1635574</v>
      </c>
      <c r="G34" s="31">
        <v>141</v>
      </c>
      <c r="H34" s="86">
        <f>SUM((G34/240)*100)</f>
        <v>58.75</v>
      </c>
      <c r="I34" s="2">
        <v>149.5</v>
      </c>
      <c r="J34" s="86">
        <f>SUM((I34/240)*100)</f>
        <v>62.291666666666664</v>
      </c>
      <c r="K34" s="2">
        <v>139.5</v>
      </c>
      <c r="L34" s="86">
        <f>SUM((K34/240)*100)</f>
        <v>58.125000000000007</v>
      </c>
      <c r="M34" s="85">
        <f>SUM(G34+I34+K34)</f>
        <v>430</v>
      </c>
      <c r="N34" s="86">
        <f>SUM((M34/720)*100)</f>
        <v>59.722222222222221</v>
      </c>
      <c r="O34" s="31">
        <v>182</v>
      </c>
      <c r="P34" s="103"/>
      <c r="Q34" s="31"/>
      <c r="R34" s="31"/>
      <c r="T34" s="98">
        <f>MAX(H34,J34,L34)-MIN(H34,J34,L34)</f>
        <v>4.1666666666666572</v>
      </c>
    </row>
    <row r="35" spans="1:20" ht="27.95" customHeight="1" x14ac:dyDescent="0.3">
      <c r="A35" s="28" t="s">
        <v>287</v>
      </c>
      <c r="B35" s="29">
        <v>0.32708333333333334</v>
      </c>
      <c r="C35" s="28" t="s">
        <v>288</v>
      </c>
      <c r="D35" s="28">
        <v>368636</v>
      </c>
      <c r="E35" s="28" t="s">
        <v>289</v>
      </c>
      <c r="F35" s="28" t="s">
        <v>290</v>
      </c>
      <c r="G35" s="31">
        <v>0</v>
      </c>
      <c r="H35" s="86">
        <f>SUM((G35/240)*100)</f>
        <v>0</v>
      </c>
      <c r="I35" s="2">
        <v>0</v>
      </c>
      <c r="J35" s="86">
        <f>SUM((I35/240)*100)</f>
        <v>0</v>
      </c>
      <c r="K35" s="2">
        <v>0</v>
      </c>
      <c r="L35" s="86">
        <f>SUM((K35/240)*100)</f>
        <v>0</v>
      </c>
      <c r="M35" s="85">
        <f>SUM(G35+I35+K35)</f>
        <v>0</v>
      </c>
      <c r="N35" s="86">
        <f>SUM((M35/720)*100)</f>
        <v>0</v>
      </c>
      <c r="O35" s="31"/>
      <c r="P35" s="103" t="s">
        <v>1686</v>
      </c>
      <c r="Q35" s="31"/>
      <c r="R35" s="31"/>
      <c r="T35" s="98">
        <f>MAX(H35,J35,L35)-MIN(H35,J35,L35)</f>
        <v>0</v>
      </c>
    </row>
    <row r="36" spans="1:20" ht="27.95" customHeight="1" x14ac:dyDescent="0.3">
      <c r="A36" s="28" t="s">
        <v>187</v>
      </c>
      <c r="B36" s="29">
        <v>0.35625000000000001</v>
      </c>
      <c r="C36" s="28" t="s">
        <v>188</v>
      </c>
      <c r="D36" s="28" t="s">
        <v>189</v>
      </c>
      <c r="E36" s="28" t="s">
        <v>190</v>
      </c>
      <c r="F36" s="28" t="s">
        <v>191</v>
      </c>
      <c r="G36" s="31">
        <v>0</v>
      </c>
      <c r="H36" s="86">
        <f>SUM((G36/240)*100)</f>
        <v>0</v>
      </c>
      <c r="I36" s="2">
        <v>0</v>
      </c>
      <c r="J36" s="86">
        <f>SUM((I36/240)*100)</f>
        <v>0</v>
      </c>
      <c r="K36" s="2">
        <v>0</v>
      </c>
      <c r="L36" s="86">
        <f>SUM((K36/240)*100)</f>
        <v>0</v>
      </c>
      <c r="M36" s="85">
        <f>SUM(G36+I36+K36)</f>
        <v>0</v>
      </c>
      <c r="N36" s="86">
        <f>SUM((M36/720)*100)</f>
        <v>0</v>
      </c>
      <c r="O36" s="31"/>
      <c r="P36" s="103" t="s">
        <v>1687</v>
      </c>
      <c r="Q36" s="31"/>
      <c r="R36" s="31"/>
      <c r="T36" s="98">
        <f>MAX(H36,J36,L36)-MIN(H36,J36,L36)</f>
        <v>0</v>
      </c>
    </row>
    <row r="37" spans="1:20" ht="27.95" customHeight="1" x14ac:dyDescent="0.3">
      <c r="A37" s="31"/>
      <c r="B37" s="29">
        <v>0.3611111111111111</v>
      </c>
      <c r="C37" s="31"/>
      <c r="D37" s="31"/>
      <c r="E37" s="31"/>
      <c r="F37" s="31"/>
      <c r="G37" s="31">
        <v>0</v>
      </c>
      <c r="H37" s="86">
        <f>SUM((G37/240)*100)</f>
        <v>0</v>
      </c>
      <c r="I37" s="2">
        <v>0</v>
      </c>
      <c r="J37" s="86">
        <f>SUM((I37/240)*100)</f>
        <v>0</v>
      </c>
      <c r="K37" s="2">
        <v>0</v>
      </c>
      <c r="L37" s="86">
        <f>SUM((K37/240)*100)</f>
        <v>0</v>
      </c>
      <c r="M37" s="85">
        <f>SUM(G37+I37+K37)</f>
        <v>0</v>
      </c>
      <c r="N37" s="86">
        <f>SUM((M37/720)*100)</f>
        <v>0</v>
      </c>
      <c r="O37" s="31"/>
      <c r="P37" s="103"/>
      <c r="Q37" s="31"/>
      <c r="R37" s="31"/>
      <c r="T37" s="98">
        <f>MAX(H37,J37,L37)-MIN(H37,J37,L37)</f>
        <v>0</v>
      </c>
    </row>
    <row r="38" spans="1:20" ht="27.95" customHeight="1" x14ac:dyDescent="0.3">
      <c r="A38" s="28" t="s">
        <v>256</v>
      </c>
      <c r="B38" s="29">
        <v>0.38055555555555554</v>
      </c>
      <c r="C38" s="28" t="s">
        <v>257</v>
      </c>
      <c r="D38" s="28" t="s">
        <v>258</v>
      </c>
      <c r="E38" s="28" t="s">
        <v>259</v>
      </c>
      <c r="F38" s="28" t="s">
        <v>260</v>
      </c>
      <c r="G38" s="31">
        <v>0</v>
      </c>
      <c r="H38" s="86">
        <f>SUM((G38/240)*100)</f>
        <v>0</v>
      </c>
      <c r="I38" s="2">
        <v>0</v>
      </c>
      <c r="J38" s="86">
        <f>SUM((I38/240)*100)</f>
        <v>0</v>
      </c>
      <c r="K38" s="2">
        <v>0</v>
      </c>
      <c r="L38" s="86">
        <f>SUM((K38/240)*100)</f>
        <v>0</v>
      </c>
      <c r="M38" s="85">
        <f>SUM(G38+I38+K38)</f>
        <v>0</v>
      </c>
      <c r="N38" s="86">
        <f>SUM((M38/720)*100)</f>
        <v>0</v>
      </c>
      <c r="O38" s="31"/>
      <c r="P38" s="103" t="s">
        <v>1686</v>
      </c>
      <c r="Q38" s="31"/>
      <c r="R38" s="31"/>
      <c r="T38" s="98">
        <f>MAX(H38,J38,L38)-MIN(H38,J38,L38)</f>
        <v>0</v>
      </c>
    </row>
    <row r="39" spans="1:20" ht="27.95" customHeight="1" x14ac:dyDescent="0.3">
      <c r="A39" s="28" t="s">
        <v>296</v>
      </c>
      <c r="B39" s="29">
        <v>0.4145833333333333</v>
      </c>
      <c r="C39" s="28" t="s">
        <v>297</v>
      </c>
      <c r="D39" s="28" t="s">
        <v>298</v>
      </c>
      <c r="E39" s="28" t="s">
        <v>299</v>
      </c>
      <c r="F39" s="28" t="s">
        <v>300</v>
      </c>
      <c r="G39" s="31">
        <v>0</v>
      </c>
      <c r="H39" s="86">
        <f>SUM((G39/240)*100)</f>
        <v>0</v>
      </c>
      <c r="I39" s="2">
        <v>0</v>
      </c>
      <c r="J39" s="86">
        <f>SUM((I39/240)*100)</f>
        <v>0</v>
      </c>
      <c r="K39" s="2">
        <v>0</v>
      </c>
      <c r="L39" s="86">
        <f>SUM((K39/240)*100)</f>
        <v>0</v>
      </c>
      <c r="M39" s="85">
        <f>SUM(G39+I39+K39)</f>
        <v>0</v>
      </c>
      <c r="N39" s="86">
        <f>SUM((M39/720)*100)</f>
        <v>0</v>
      </c>
      <c r="O39" s="31"/>
      <c r="P39" s="103" t="s">
        <v>1687</v>
      </c>
      <c r="Q39" s="31" t="s">
        <v>1680</v>
      </c>
      <c r="R39" s="31"/>
      <c r="T39" s="98">
        <f>MAX(H39,J39,L39)-MIN(H39,J39,L39)</f>
        <v>0</v>
      </c>
    </row>
    <row r="40" spans="1:20" ht="27.95" customHeight="1" x14ac:dyDescent="0.3">
      <c r="A40" s="31"/>
      <c r="B40" s="29">
        <v>0.41944444444444445</v>
      </c>
      <c r="C40" s="31"/>
      <c r="D40" s="31"/>
      <c r="E40" s="31"/>
      <c r="F40" s="31"/>
      <c r="G40" s="31">
        <v>0</v>
      </c>
      <c r="H40" s="86">
        <f>SUM((G40/240)*100)</f>
        <v>0</v>
      </c>
      <c r="I40" s="2">
        <v>0</v>
      </c>
      <c r="J40" s="86">
        <f>SUM((I40/240)*100)</f>
        <v>0</v>
      </c>
      <c r="K40" s="2">
        <v>0</v>
      </c>
      <c r="L40" s="86">
        <f>SUM((K40/240)*100)</f>
        <v>0</v>
      </c>
      <c r="M40" s="85">
        <f>SUM(G40+I40+K40)</f>
        <v>0</v>
      </c>
      <c r="N40" s="86">
        <f>SUM((M40/720)*100)</f>
        <v>0</v>
      </c>
      <c r="O40" s="31"/>
      <c r="P40" s="103"/>
      <c r="Q40" s="31"/>
      <c r="R40" s="31"/>
      <c r="T40" s="98">
        <f>MAX(H40,J40,L40)-MIN(H40,J40,L40)</f>
        <v>0</v>
      </c>
    </row>
    <row r="41" spans="1:20" ht="27.95" customHeight="1" x14ac:dyDescent="0.3">
      <c r="A41" s="28" t="s">
        <v>224</v>
      </c>
      <c r="B41" s="29">
        <v>0.42430555555555555</v>
      </c>
      <c r="C41" s="28" t="s">
        <v>225</v>
      </c>
      <c r="D41" s="28" t="s">
        <v>226</v>
      </c>
      <c r="E41" s="28" t="s">
        <v>227</v>
      </c>
      <c r="F41" s="28">
        <v>1635155</v>
      </c>
      <c r="G41" s="31">
        <v>0</v>
      </c>
      <c r="H41" s="86">
        <f>SUM((G41/240)*100)</f>
        <v>0</v>
      </c>
      <c r="I41" s="2">
        <v>0</v>
      </c>
      <c r="J41" s="86">
        <f>SUM((I41/240)*100)</f>
        <v>0</v>
      </c>
      <c r="K41" s="2">
        <v>0</v>
      </c>
      <c r="L41" s="86">
        <f>SUM((K41/240)*100)</f>
        <v>0</v>
      </c>
      <c r="M41" s="85">
        <f>SUM(G41+I41+K41)</f>
        <v>0</v>
      </c>
      <c r="N41" s="86">
        <f>SUM((M41/720)*100)</f>
        <v>0</v>
      </c>
      <c r="O41" s="31"/>
      <c r="P41" s="103" t="s">
        <v>1687</v>
      </c>
      <c r="Q41" s="31" t="s">
        <v>1680</v>
      </c>
      <c r="R41" s="31"/>
      <c r="T41" s="98">
        <f>MAX(H41,J41,L41)-MIN(H41,J41,L41)</f>
        <v>0</v>
      </c>
    </row>
    <row r="42" spans="1:20" ht="27.95" customHeight="1" x14ac:dyDescent="0.3">
      <c r="A42" s="28" t="s">
        <v>228</v>
      </c>
      <c r="B42" s="29">
        <v>0.4291666666666667</v>
      </c>
      <c r="C42" s="28" t="s">
        <v>229</v>
      </c>
      <c r="D42" s="28" t="s">
        <v>230</v>
      </c>
      <c r="E42" s="28" t="s">
        <v>231</v>
      </c>
      <c r="F42" s="28" t="s">
        <v>230</v>
      </c>
      <c r="G42" s="31">
        <v>0</v>
      </c>
      <c r="H42" s="86">
        <f>SUM((G42/240)*100)</f>
        <v>0</v>
      </c>
      <c r="I42" s="2">
        <v>0</v>
      </c>
      <c r="J42" s="86">
        <f>SUM((I42/240)*100)</f>
        <v>0</v>
      </c>
      <c r="K42" s="2">
        <v>0</v>
      </c>
      <c r="L42" s="86">
        <f>SUM((K42/240)*100)</f>
        <v>0</v>
      </c>
      <c r="M42" s="85">
        <f>SUM(G42+I42+K42)</f>
        <v>0</v>
      </c>
      <c r="N42" s="86">
        <f>SUM((M42/720)*100)</f>
        <v>0</v>
      </c>
      <c r="O42" s="31"/>
      <c r="P42" s="103" t="s">
        <v>1686</v>
      </c>
      <c r="Q42" s="31"/>
      <c r="R42" s="31"/>
      <c r="T42" s="98">
        <f>MAX(H42,J42,L42)-MIN(H42,J42,L42)</f>
        <v>0</v>
      </c>
    </row>
    <row r="43" spans="1:20" ht="27.95" customHeight="1" x14ac:dyDescent="0.3">
      <c r="A43" s="28" t="s">
        <v>141</v>
      </c>
      <c r="B43" s="29">
        <v>0.43888888888888888</v>
      </c>
      <c r="C43" s="28" t="s">
        <v>142</v>
      </c>
      <c r="D43" s="28" t="s">
        <v>143</v>
      </c>
      <c r="E43" s="28" t="s">
        <v>144</v>
      </c>
      <c r="F43" s="28" t="s">
        <v>145</v>
      </c>
      <c r="G43" s="31">
        <v>0</v>
      </c>
      <c r="H43" s="86">
        <f>SUM((G43/240)*100)</f>
        <v>0</v>
      </c>
      <c r="I43" s="2">
        <v>0</v>
      </c>
      <c r="J43" s="86">
        <f>SUM((I43/240)*100)</f>
        <v>0</v>
      </c>
      <c r="K43" s="2">
        <v>0</v>
      </c>
      <c r="L43" s="86">
        <f>SUM((K43/240)*100)</f>
        <v>0</v>
      </c>
      <c r="M43" s="85">
        <f>SUM(G43+I43+K43)</f>
        <v>0</v>
      </c>
      <c r="N43" s="86">
        <f>SUM((M43/720)*100)</f>
        <v>0</v>
      </c>
      <c r="O43" s="31"/>
      <c r="P43" s="103" t="s">
        <v>1681</v>
      </c>
      <c r="Q43" s="31"/>
      <c r="R43" s="31"/>
      <c r="T43" s="98">
        <f>MAX(H43,J43,L43)-MIN(H43,J43,L43)</f>
        <v>0</v>
      </c>
    </row>
    <row r="44" spans="1:20" ht="27.95" customHeight="1" x14ac:dyDescent="0.3">
      <c r="A44" s="28" t="s">
        <v>214</v>
      </c>
      <c r="B44" s="29">
        <v>0.4826388888888889</v>
      </c>
      <c r="C44" s="28" t="s">
        <v>215</v>
      </c>
      <c r="D44" s="28" t="s">
        <v>216</v>
      </c>
      <c r="E44" s="28" t="s">
        <v>217</v>
      </c>
      <c r="F44" s="28" t="s">
        <v>218</v>
      </c>
      <c r="G44" s="31">
        <v>0</v>
      </c>
      <c r="H44" s="86">
        <f>SUM((G44/240)*100)</f>
        <v>0</v>
      </c>
      <c r="I44" s="2">
        <v>0</v>
      </c>
      <c r="J44" s="86">
        <f>SUM((I44/240)*100)</f>
        <v>0</v>
      </c>
      <c r="K44" s="2">
        <v>0</v>
      </c>
      <c r="L44" s="86">
        <f>SUM((K44/240)*100)</f>
        <v>0</v>
      </c>
      <c r="M44" s="85">
        <f>SUM(G44+I44+K44)</f>
        <v>0</v>
      </c>
      <c r="N44" s="86">
        <f>SUM((M44/720)*100)</f>
        <v>0</v>
      </c>
      <c r="O44" s="31"/>
      <c r="P44" s="103" t="s">
        <v>1686</v>
      </c>
      <c r="Q44" s="31"/>
      <c r="R44" s="31"/>
      <c r="T44" s="98">
        <f>MAX(H44,J44,L44)-MIN(H44,J44,L44)</f>
        <v>0</v>
      </c>
    </row>
    <row r="45" spans="1:20" ht="27.95" customHeight="1" x14ac:dyDescent="0.3">
      <c r="A45" s="57"/>
      <c r="B45" s="57"/>
      <c r="C45" s="57"/>
      <c r="D45" s="57"/>
      <c r="E45" s="57"/>
      <c r="F45" s="57"/>
      <c r="G45" s="30"/>
      <c r="H45" s="158"/>
      <c r="I45" s="30"/>
      <c r="J45" s="158"/>
      <c r="K45" s="30"/>
      <c r="L45" s="158"/>
      <c r="M45" s="65"/>
      <c r="N45" s="71"/>
      <c r="O45" s="65"/>
      <c r="P45" s="100"/>
      <c r="Q45" s="57"/>
      <c r="R45" s="57"/>
      <c r="T45" s="98">
        <f>MAX(G50,I50,K50)-MIN(G50,I50,K50)</f>
        <v>0</v>
      </c>
    </row>
    <row r="46" spans="1:20" ht="27.95" customHeight="1" x14ac:dyDescent="0.3">
      <c r="A46" s="57"/>
      <c r="B46" s="57"/>
      <c r="C46" s="117"/>
      <c r="D46" s="117"/>
      <c r="E46" s="117"/>
      <c r="F46" s="57"/>
      <c r="G46" s="30"/>
      <c r="H46" s="158"/>
      <c r="I46" s="30"/>
      <c r="J46" s="158"/>
      <c r="K46" s="30"/>
      <c r="L46" s="158"/>
      <c r="M46" s="65"/>
      <c r="N46" s="71"/>
      <c r="O46" s="65"/>
      <c r="P46" s="100"/>
      <c r="Q46" s="57"/>
      <c r="R46" s="57"/>
      <c r="T46" s="98"/>
    </row>
    <row r="47" spans="1:20" ht="27.95" customHeight="1" x14ac:dyDescent="0.3">
      <c r="A47" s="57"/>
      <c r="B47" s="57"/>
      <c r="C47" s="57"/>
      <c r="D47" s="57"/>
      <c r="E47" s="57"/>
      <c r="F47" s="53" t="s">
        <v>2</v>
      </c>
      <c r="G47" s="24" t="s">
        <v>1670</v>
      </c>
      <c r="H47" s="81" t="s">
        <v>1750</v>
      </c>
      <c r="I47" s="24" t="s">
        <v>1751</v>
      </c>
      <c r="J47" s="158"/>
      <c r="K47" s="30"/>
      <c r="L47" s="158"/>
      <c r="M47" s="65"/>
      <c r="N47" s="71"/>
      <c r="O47" s="65"/>
      <c r="P47" s="100"/>
      <c r="Q47" s="57"/>
      <c r="R47" s="57"/>
      <c r="T47" s="98"/>
    </row>
    <row r="48" spans="1:20" ht="27.95" customHeight="1" x14ac:dyDescent="0.3">
      <c r="A48" s="57"/>
      <c r="B48" s="57"/>
      <c r="C48" s="117" t="s">
        <v>1635</v>
      </c>
      <c r="D48" s="117"/>
      <c r="E48" s="117" t="s">
        <v>1623</v>
      </c>
      <c r="F48" s="53"/>
      <c r="G48" s="24" t="s">
        <v>3</v>
      </c>
      <c r="H48" s="81" t="s">
        <v>1752</v>
      </c>
      <c r="I48" s="24" t="s">
        <v>1753</v>
      </c>
      <c r="J48" s="158"/>
      <c r="K48" s="30"/>
      <c r="L48" s="158"/>
      <c r="M48" s="65"/>
      <c r="N48" s="71"/>
      <c r="O48" s="65"/>
      <c r="P48" s="100"/>
      <c r="Q48" s="57"/>
      <c r="R48" s="57"/>
      <c r="T48" s="98"/>
    </row>
    <row r="49" spans="1:20" ht="27.95" customHeight="1" thickBot="1" x14ac:dyDescent="0.35">
      <c r="A49" s="57"/>
      <c r="B49" s="57"/>
      <c r="C49" s="57"/>
      <c r="D49" s="57"/>
      <c r="E49" s="57"/>
      <c r="F49" s="53"/>
      <c r="G49" s="24" t="s">
        <v>6</v>
      </c>
      <c r="H49" s="81" t="s">
        <v>1739</v>
      </c>
      <c r="I49" s="24" t="s">
        <v>1699</v>
      </c>
      <c r="J49" s="158"/>
      <c r="K49" s="30"/>
      <c r="L49" s="158"/>
      <c r="M49" s="65"/>
      <c r="N49" s="71"/>
      <c r="O49" s="65"/>
      <c r="P49" s="100"/>
      <c r="Q49" s="57"/>
      <c r="R49" s="57"/>
      <c r="T49" s="98">
        <f t="shared" ref="T49" si="0">MAX(H54,J54,L54)-MIN(H54,J54,L54)</f>
        <v>5.2083333333333428</v>
      </c>
    </row>
    <row r="50" spans="1:20" ht="27.95" customHeight="1" x14ac:dyDescent="0.3">
      <c r="A50" s="60" t="s">
        <v>8</v>
      </c>
      <c r="B50" s="61" t="s">
        <v>9</v>
      </c>
      <c r="C50" s="61" t="s">
        <v>10</v>
      </c>
      <c r="D50" s="61" t="s">
        <v>11</v>
      </c>
      <c r="E50" s="61" t="s">
        <v>12</v>
      </c>
      <c r="F50" s="61" t="s">
        <v>13</v>
      </c>
      <c r="G50" s="62" t="s">
        <v>1760</v>
      </c>
      <c r="H50" s="83" t="s">
        <v>1676</v>
      </c>
      <c r="I50" s="62" t="s">
        <v>14</v>
      </c>
      <c r="J50" s="83" t="s">
        <v>15</v>
      </c>
      <c r="K50" s="62" t="s">
        <v>16</v>
      </c>
      <c r="L50" s="83" t="s">
        <v>17</v>
      </c>
      <c r="M50" s="62" t="s">
        <v>20</v>
      </c>
      <c r="N50" s="73" t="s">
        <v>21</v>
      </c>
      <c r="O50" s="62" t="s">
        <v>22</v>
      </c>
      <c r="P50" s="156" t="s">
        <v>23</v>
      </c>
      <c r="Q50" s="26" t="s">
        <v>24</v>
      </c>
      <c r="R50" s="125" t="s">
        <v>25</v>
      </c>
      <c r="T50" s="98" t="s">
        <v>1680</v>
      </c>
    </row>
    <row r="51" spans="1:20" ht="27.95" customHeight="1" x14ac:dyDescent="0.3">
      <c r="A51" s="28" t="s">
        <v>305</v>
      </c>
      <c r="B51" s="29">
        <v>0.34652777777777777</v>
      </c>
      <c r="C51" s="28" t="s">
        <v>306</v>
      </c>
      <c r="D51" s="28" t="s">
        <v>307</v>
      </c>
      <c r="E51" s="28" t="s">
        <v>308</v>
      </c>
      <c r="F51" s="28" t="s">
        <v>309</v>
      </c>
      <c r="G51" s="31">
        <v>180</v>
      </c>
      <c r="H51" s="86">
        <f>SUM((G51/240)*100)</f>
        <v>75</v>
      </c>
      <c r="I51" s="2">
        <v>186.5</v>
      </c>
      <c r="J51" s="86">
        <f>SUM((I51/240)*100)</f>
        <v>77.708333333333329</v>
      </c>
      <c r="K51" s="2">
        <v>178.5</v>
      </c>
      <c r="L51" s="86">
        <f>SUM((K51/240)*100)</f>
        <v>74.375</v>
      </c>
      <c r="M51" s="85">
        <f>SUM(G51+I51+K51)</f>
        <v>545</v>
      </c>
      <c r="N51" s="86">
        <f>SUM((M51/720)*100)</f>
        <v>75.694444444444443</v>
      </c>
      <c r="O51" s="31">
        <v>230</v>
      </c>
      <c r="P51" s="103">
        <v>1</v>
      </c>
      <c r="Q51" s="31" t="s">
        <v>1708</v>
      </c>
      <c r="R51" s="31" t="s">
        <v>1761</v>
      </c>
      <c r="T51" s="98">
        <f>MAX(H51,J51,L51)-MIN(H51,J51,L51)</f>
        <v>3.3333333333333286</v>
      </c>
    </row>
    <row r="52" spans="1:20" ht="27.95" customHeight="1" x14ac:dyDescent="0.3">
      <c r="A52" s="28">
        <v>601</v>
      </c>
      <c r="B52" s="29">
        <v>0.49236111111111108</v>
      </c>
      <c r="C52" s="28" t="s">
        <v>1644</v>
      </c>
      <c r="D52" s="28">
        <v>1912260</v>
      </c>
      <c r="E52" s="28" t="s">
        <v>1645</v>
      </c>
      <c r="F52" s="28">
        <v>1933680</v>
      </c>
      <c r="G52" s="30">
        <v>176.5</v>
      </c>
      <c r="H52" s="86">
        <f>SUM((G52/240)*100)</f>
        <v>73.541666666666671</v>
      </c>
      <c r="I52" s="2">
        <v>183</v>
      </c>
      <c r="J52" s="86">
        <f>SUM((I52/240)*100)</f>
        <v>76.25</v>
      </c>
      <c r="K52" s="2">
        <v>161.5</v>
      </c>
      <c r="L52" s="86">
        <f>SUM((K52/240)*100)</f>
        <v>67.291666666666671</v>
      </c>
      <c r="M52" s="85">
        <f>SUM(G52+I52+K52)</f>
        <v>521</v>
      </c>
      <c r="N52" s="86">
        <f>SUM((M52/720)*100)</f>
        <v>72.361111111111114</v>
      </c>
      <c r="O52" s="30">
        <v>219</v>
      </c>
      <c r="P52" s="103">
        <v>2</v>
      </c>
      <c r="Q52" s="31" t="s">
        <v>1708</v>
      </c>
      <c r="R52" s="31"/>
      <c r="T52" s="98">
        <f>MAX(H52,J52,L52)-MIN(H52,J52,L52)</f>
        <v>8.9583333333333286</v>
      </c>
    </row>
    <row r="53" spans="1:20" ht="27.95" customHeight="1" x14ac:dyDescent="0.3">
      <c r="A53" s="28" t="s">
        <v>241</v>
      </c>
      <c r="B53" s="29">
        <v>0.4680555555555555</v>
      </c>
      <c r="C53" s="28" t="s">
        <v>242</v>
      </c>
      <c r="D53" s="28" t="s">
        <v>243</v>
      </c>
      <c r="E53" s="28" t="s">
        <v>244</v>
      </c>
      <c r="F53" s="28" t="s">
        <v>245</v>
      </c>
      <c r="G53" s="31">
        <v>169.5</v>
      </c>
      <c r="H53" s="86">
        <f>SUM((G53/240)*100)</f>
        <v>70.625</v>
      </c>
      <c r="I53" s="2">
        <v>180</v>
      </c>
      <c r="J53" s="86">
        <f>SUM((I53/240)*100)</f>
        <v>75</v>
      </c>
      <c r="K53" s="2">
        <v>168.5</v>
      </c>
      <c r="L53" s="86">
        <f>SUM((K53/240)*100)</f>
        <v>70.208333333333329</v>
      </c>
      <c r="M53" s="85">
        <f>SUM(G53+I53+K53)</f>
        <v>518</v>
      </c>
      <c r="N53" s="86">
        <f>SUM((M53/720)*100)</f>
        <v>71.944444444444443</v>
      </c>
      <c r="O53" s="31">
        <v>218</v>
      </c>
      <c r="P53" s="103">
        <v>3</v>
      </c>
      <c r="Q53" s="31"/>
      <c r="R53" s="31" t="s">
        <v>1682</v>
      </c>
      <c r="T53" s="98">
        <f>MAX(H53,J53,L53)-MIN(H53,J53,L53)</f>
        <v>4.7916666666666714</v>
      </c>
    </row>
    <row r="54" spans="1:20" ht="27.95" customHeight="1" x14ac:dyDescent="0.3">
      <c r="A54" s="28" t="s">
        <v>301</v>
      </c>
      <c r="B54" s="29">
        <v>0.34166666666666662</v>
      </c>
      <c r="C54" s="28" t="s">
        <v>302</v>
      </c>
      <c r="D54" s="28" t="s">
        <v>303</v>
      </c>
      <c r="E54" s="28" t="s">
        <v>304</v>
      </c>
      <c r="F54" s="28">
        <v>1930077</v>
      </c>
      <c r="G54" s="31">
        <v>167</v>
      </c>
      <c r="H54" s="86">
        <f>SUM((G54/240)*100)</f>
        <v>69.583333333333329</v>
      </c>
      <c r="I54" s="2">
        <v>179.5</v>
      </c>
      <c r="J54" s="86">
        <f>SUM((I54/240)*100)</f>
        <v>74.791666666666671</v>
      </c>
      <c r="K54" s="2">
        <v>171.5</v>
      </c>
      <c r="L54" s="86">
        <f>SUM((K54/240)*100)</f>
        <v>71.458333333333329</v>
      </c>
      <c r="M54" s="85">
        <f>SUM(G54+I54+K54)</f>
        <v>518</v>
      </c>
      <c r="N54" s="86">
        <f>SUM((M54/720)*100)</f>
        <v>71.944444444444443</v>
      </c>
      <c r="O54" s="31">
        <v>217</v>
      </c>
      <c r="P54" s="103">
        <v>4</v>
      </c>
      <c r="Q54" s="31"/>
      <c r="R54" s="31"/>
      <c r="T54" s="98">
        <f>MAX(H54,J54,L54)-MIN(H54,J54,L54)</f>
        <v>5.2083333333333428</v>
      </c>
    </row>
    <row r="55" spans="1:20" ht="27.95" customHeight="1" x14ac:dyDescent="0.3">
      <c r="A55" s="28" t="s">
        <v>104</v>
      </c>
      <c r="B55" s="29">
        <v>0.3756944444444445</v>
      </c>
      <c r="C55" s="28" t="s">
        <v>105</v>
      </c>
      <c r="D55" s="28" t="s">
        <v>106</v>
      </c>
      <c r="E55" s="28" t="s">
        <v>107</v>
      </c>
      <c r="F55" s="28" t="s">
        <v>108</v>
      </c>
      <c r="G55" s="31">
        <v>167</v>
      </c>
      <c r="H55" s="86">
        <f>SUM((G55/240)*100)</f>
        <v>69.583333333333329</v>
      </c>
      <c r="I55" s="2">
        <v>181</v>
      </c>
      <c r="J55" s="86">
        <f>SUM((I55/240)*100)</f>
        <v>75.416666666666671</v>
      </c>
      <c r="K55" s="2">
        <v>168.5</v>
      </c>
      <c r="L55" s="86">
        <f>SUM((K55/240)*100)</f>
        <v>70.208333333333329</v>
      </c>
      <c r="M55" s="85">
        <f>SUM(G55+I55+K55)</f>
        <v>516.5</v>
      </c>
      <c r="N55" s="86">
        <f>SUM((M55/720)*100)</f>
        <v>71.736111111111114</v>
      </c>
      <c r="O55" s="31">
        <v>218</v>
      </c>
      <c r="P55" s="103">
        <v>5</v>
      </c>
      <c r="Q55" s="31"/>
      <c r="R55" s="31"/>
      <c r="T55" s="98">
        <f>MAX(H55,J55,L55)-MIN(H55,J55,L55)</f>
        <v>5.8333333333333428</v>
      </c>
    </row>
    <row r="56" spans="1:20" ht="27.95" customHeight="1" x14ac:dyDescent="0.3">
      <c r="A56" s="31">
        <v>501</v>
      </c>
      <c r="B56" s="29">
        <v>0.33194444444444443</v>
      </c>
      <c r="C56" s="31" t="s">
        <v>166</v>
      </c>
      <c r="D56" s="31">
        <v>1915355</v>
      </c>
      <c r="E56" s="31" t="s">
        <v>167</v>
      </c>
      <c r="F56" s="31">
        <v>1937834</v>
      </c>
      <c r="G56" s="31">
        <v>163.5</v>
      </c>
      <c r="H56" s="86">
        <f>SUM((G56/240)*100)</f>
        <v>68.125</v>
      </c>
      <c r="I56" s="2">
        <v>177</v>
      </c>
      <c r="J56" s="86">
        <f>SUM((I56/240)*100)</f>
        <v>73.75</v>
      </c>
      <c r="K56" s="2">
        <v>167</v>
      </c>
      <c r="L56" s="86">
        <f>SUM((K56/240)*100)</f>
        <v>69.583333333333329</v>
      </c>
      <c r="M56" s="85">
        <f>SUM(G56+I56+K56)</f>
        <v>507.5</v>
      </c>
      <c r="N56" s="86">
        <f>SUM((M56/720)*100)</f>
        <v>70.486111111111114</v>
      </c>
      <c r="O56" s="31">
        <v>213</v>
      </c>
      <c r="P56" s="103">
        <v>6</v>
      </c>
      <c r="Q56" s="31"/>
      <c r="R56" s="31"/>
      <c r="T56" s="98">
        <f>MAX(H56,J56,L56)-MIN(H56,J56,L56)</f>
        <v>5.625</v>
      </c>
    </row>
    <row r="57" spans="1:20" ht="27.95" customHeight="1" x14ac:dyDescent="0.3">
      <c r="A57" s="28" t="s">
        <v>157</v>
      </c>
      <c r="B57" s="29">
        <v>0.32222222222222224</v>
      </c>
      <c r="C57" s="28" t="s">
        <v>158</v>
      </c>
      <c r="D57" s="28" t="s">
        <v>159</v>
      </c>
      <c r="E57" s="28" t="s">
        <v>160</v>
      </c>
      <c r="F57" s="28" t="s">
        <v>161</v>
      </c>
      <c r="G57" s="31">
        <v>166.5</v>
      </c>
      <c r="H57" s="86">
        <f>SUM((G57/240)*100)</f>
        <v>69.375</v>
      </c>
      <c r="I57" s="2">
        <v>164.5</v>
      </c>
      <c r="J57" s="86">
        <f>SUM((I57/240)*100)</f>
        <v>68.541666666666671</v>
      </c>
      <c r="K57" s="2">
        <v>163.5</v>
      </c>
      <c r="L57" s="86">
        <f>SUM((K57/240)*100)</f>
        <v>68.125</v>
      </c>
      <c r="M57" s="85">
        <f>SUM(G57+I57+K57)</f>
        <v>494.5</v>
      </c>
      <c r="N57" s="86">
        <f>SUM((M57/720)*100)</f>
        <v>68.680555555555557</v>
      </c>
      <c r="O57" s="31">
        <v>209</v>
      </c>
      <c r="P57" s="103">
        <v>7</v>
      </c>
      <c r="Q57" s="31"/>
      <c r="R57" s="31"/>
      <c r="T57" s="98">
        <f>MAX(H57,J57,L57)-MIN(H57,J57,L57)</f>
        <v>1.25</v>
      </c>
    </row>
    <row r="58" spans="1:20" ht="27.95" customHeight="1" x14ac:dyDescent="0.3">
      <c r="A58" s="28" t="s">
        <v>89</v>
      </c>
      <c r="B58" s="29">
        <v>0.39999999999999997</v>
      </c>
      <c r="C58" s="28" t="s">
        <v>90</v>
      </c>
      <c r="D58" s="28" t="s">
        <v>91</v>
      </c>
      <c r="E58" s="28" t="s">
        <v>92</v>
      </c>
      <c r="F58" s="28" t="s">
        <v>93</v>
      </c>
      <c r="G58" s="31">
        <v>155</v>
      </c>
      <c r="H58" s="86">
        <f>SUM((G58/240)*100)</f>
        <v>64.583333333333343</v>
      </c>
      <c r="I58" s="2">
        <v>167.5</v>
      </c>
      <c r="J58" s="86">
        <f>SUM((I58/240)*100)</f>
        <v>69.791666666666657</v>
      </c>
      <c r="K58" s="2">
        <v>169</v>
      </c>
      <c r="L58" s="86">
        <f>SUM((K58/240)*100)</f>
        <v>70.416666666666671</v>
      </c>
      <c r="M58" s="85">
        <f>SUM(G58+I58+K58)</f>
        <v>491.5</v>
      </c>
      <c r="N58" s="86">
        <f>SUM((M58/720)*100)</f>
        <v>68.263888888888886</v>
      </c>
      <c r="O58" s="31">
        <v>204</v>
      </c>
      <c r="P58" s="103">
        <v>8</v>
      </c>
      <c r="Q58" s="31"/>
      <c r="R58" s="31"/>
      <c r="T58" s="98">
        <f>MAX(H58,J58,L58)-MIN(H58,J58,L58)</f>
        <v>5.8333333333333286</v>
      </c>
    </row>
    <row r="59" spans="1:20" ht="27.95" customHeight="1" x14ac:dyDescent="0.3">
      <c r="A59" s="28" t="s">
        <v>109</v>
      </c>
      <c r="B59" s="29">
        <v>0.38055555555555554</v>
      </c>
      <c r="C59" s="28" t="s">
        <v>110</v>
      </c>
      <c r="D59" s="28" t="s">
        <v>111</v>
      </c>
      <c r="E59" s="28" t="s">
        <v>112</v>
      </c>
      <c r="F59" s="28" t="s">
        <v>113</v>
      </c>
      <c r="G59" s="31">
        <v>160</v>
      </c>
      <c r="H59" s="86">
        <f>SUM((G59/240)*100)</f>
        <v>66.666666666666657</v>
      </c>
      <c r="I59" s="2">
        <v>163.5</v>
      </c>
      <c r="J59" s="86">
        <f>SUM((I59/240)*100)</f>
        <v>68.125</v>
      </c>
      <c r="K59" s="2">
        <v>162</v>
      </c>
      <c r="L59" s="86">
        <f>SUM((K59/240)*100)</f>
        <v>67.5</v>
      </c>
      <c r="M59" s="85">
        <f>SUM(G59+I59+K59)</f>
        <v>485.5</v>
      </c>
      <c r="N59" s="86">
        <f>SUM((M59/720)*100)</f>
        <v>67.430555555555557</v>
      </c>
      <c r="O59" s="31">
        <v>201</v>
      </c>
      <c r="P59" s="103">
        <v>9</v>
      </c>
      <c r="Q59" s="31"/>
      <c r="R59" s="31"/>
      <c r="T59" s="98">
        <f>MAX(H59,J59,L59)-MIN(H59,J59,L59)</f>
        <v>1.4583333333333428</v>
      </c>
    </row>
    <row r="60" spans="1:20" ht="27.95" customHeight="1" x14ac:dyDescent="0.3">
      <c r="A60" s="28" t="s">
        <v>26</v>
      </c>
      <c r="B60" s="29">
        <v>0.47291666666666665</v>
      </c>
      <c r="C60" s="28" t="s">
        <v>27</v>
      </c>
      <c r="D60" s="28" t="s">
        <v>28</v>
      </c>
      <c r="E60" s="28" t="s">
        <v>29</v>
      </c>
      <c r="F60" s="28" t="s">
        <v>30</v>
      </c>
      <c r="G60" s="31">
        <v>152</v>
      </c>
      <c r="H60" s="86">
        <f>SUM((G60/240)*100)</f>
        <v>63.333333333333329</v>
      </c>
      <c r="I60" s="2">
        <v>169</v>
      </c>
      <c r="J60" s="86">
        <f>SUM((I60/240)*100)</f>
        <v>70.416666666666671</v>
      </c>
      <c r="K60" s="2">
        <v>163.5</v>
      </c>
      <c r="L60" s="86">
        <f>SUM((K60/240)*100)</f>
        <v>68.125</v>
      </c>
      <c r="M60" s="85">
        <f>SUM(G60+I60+K60)</f>
        <v>484.5</v>
      </c>
      <c r="N60" s="86">
        <f>SUM((M60/720)*100)</f>
        <v>67.291666666666671</v>
      </c>
      <c r="O60" s="31">
        <v>202</v>
      </c>
      <c r="P60" s="103">
        <v>10</v>
      </c>
      <c r="Q60" s="31"/>
      <c r="R60" s="31"/>
      <c r="T60" s="98">
        <f>MAX(H60,J60,L60)-MIN(H60,J60,L60)</f>
        <v>7.0833333333333428</v>
      </c>
    </row>
    <row r="61" spans="1:20" ht="27.95" customHeight="1" x14ac:dyDescent="0.3">
      <c r="A61" s="28" t="s">
        <v>270</v>
      </c>
      <c r="B61" s="29">
        <v>0.39027777777777778</v>
      </c>
      <c r="C61" s="28" t="s">
        <v>271</v>
      </c>
      <c r="D61" s="28" t="s">
        <v>272</v>
      </c>
      <c r="E61" s="28" t="s">
        <v>273</v>
      </c>
      <c r="F61" s="28">
        <v>1731743</v>
      </c>
      <c r="G61" s="31">
        <v>156</v>
      </c>
      <c r="H61" s="86">
        <f>SUM((G61/240)*100)</f>
        <v>65</v>
      </c>
      <c r="I61" s="2">
        <v>166</v>
      </c>
      <c r="J61" s="86">
        <f>SUM((I61/240)*100)</f>
        <v>69.166666666666671</v>
      </c>
      <c r="K61" s="2">
        <v>159</v>
      </c>
      <c r="L61" s="86">
        <f>SUM((K61/240)*100)</f>
        <v>66.25</v>
      </c>
      <c r="M61" s="85">
        <f>SUM(G61+I61+K61)</f>
        <v>481</v>
      </c>
      <c r="N61" s="86">
        <f>SUM((M61/720)*100)</f>
        <v>66.805555555555557</v>
      </c>
      <c r="O61" s="31">
        <v>201</v>
      </c>
      <c r="P61" s="103"/>
      <c r="Q61" s="31"/>
      <c r="R61" s="31"/>
      <c r="T61" s="98">
        <f>MAX(H61,J61,L61)-MIN(H61,J61,L61)</f>
        <v>4.1666666666666714</v>
      </c>
    </row>
    <row r="62" spans="1:20" ht="27.95" customHeight="1" x14ac:dyDescent="0.3">
      <c r="A62" s="28" t="s">
        <v>236</v>
      </c>
      <c r="B62" s="29">
        <v>0.46319444444444446</v>
      </c>
      <c r="C62" s="28" t="s">
        <v>237</v>
      </c>
      <c r="D62" s="28" t="s">
        <v>238</v>
      </c>
      <c r="E62" s="28" t="s">
        <v>239</v>
      </c>
      <c r="F62" s="28" t="s">
        <v>240</v>
      </c>
      <c r="G62" s="31">
        <v>154</v>
      </c>
      <c r="H62" s="86">
        <f>SUM((G62/240)*100)</f>
        <v>64.166666666666671</v>
      </c>
      <c r="I62" s="2">
        <v>157.5</v>
      </c>
      <c r="J62" s="86">
        <f>SUM((I62/240)*100)</f>
        <v>65.625</v>
      </c>
      <c r="K62" s="2">
        <v>164</v>
      </c>
      <c r="L62" s="86">
        <f>SUM((K62/240)*100)</f>
        <v>68.333333333333329</v>
      </c>
      <c r="M62" s="85">
        <f>SUM(G62+I62+K62)</f>
        <v>475.5</v>
      </c>
      <c r="N62" s="86">
        <f>SUM((M62/720)*100)</f>
        <v>66.041666666666671</v>
      </c>
      <c r="O62" s="31">
        <v>198</v>
      </c>
      <c r="P62" s="103"/>
      <c r="Q62" s="31"/>
      <c r="R62" s="31"/>
      <c r="T62" s="98">
        <f>MAX(H62,J62,L62)-MIN(H62,J62,L62)</f>
        <v>4.1666666666666572</v>
      </c>
    </row>
    <row r="63" spans="1:20" ht="27.95" customHeight="1" x14ac:dyDescent="0.3">
      <c r="A63" s="28" t="s">
        <v>219</v>
      </c>
      <c r="B63" s="29">
        <v>0.48749999999999999</v>
      </c>
      <c r="C63" s="28" t="s">
        <v>220</v>
      </c>
      <c r="D63" s="28" t="s">
        <v>221</v>
      </c>
      <c r="E63" s="28" t="s">
        <v>222</v>
      </c>
      <c r="F63" s="28" t="s">
        <v>223</v>
      </c>
      <c r="G63" s="30">
        <v>157</v>
      </c>
      <c r="H63" s="86">
        <f>SUM((G63/240)*100)</f>
        <v>65.416666666666671</v>
      </c>
      <c r="I63" s="2">
        <v>166.5</v>
      </c>
      <c r="J63" s="86">
        <f>SUM((I63/240)*100)</f>
        <v>69.375</v>
      </c>
      <c r="K63" s="2">
        <v>150</v>
      </c>
      <c r="L63" s="86">
        <f>SUM((K63/240)*100)</f>
        <v>62.5</v>
      </c>
      <c r="M63" s="85">
        <f>SUM(G63+I63+K63)</f>
        <v>473.5</v>
      </c>
      <c r="N63" s="86">
        <f>SUM((M63/720)*100)</f>
        <v>65.763888888888886</v>
      </c>
      <c r="O63" s="30">
        <v>202</v>
      </c>
      <c r="P63" s="103"/>
      <c r="Q63" s="31"/>
      <c r="R63" s="31"/>
      <c r="T63" s="98">
        <f>MAX(H63,J63,L63)-MIN(H63,J63,L63)</f>
        <v>6.875</v>
      </c>
    </row>
    <row r="64" spans="1:20" ht="27.95" customHeight="1" x14ac:dyDescent="0.3">
      <c r="A64" s="28" t="s">
        <v>99</v>
      </c>
      <c r="B64" s="29">
        <v>0.37083333333333335</v>
      </c>
      <c r="C64" s="28" t="s">
        <v>100</v>
      </c>
      <c r="D64" s="28" t="s">
        <v>101</v>
      </c>
      <c r="E64" s="28" t="s">
        <v>102</v>
      </c>
      <c r="F64" s="28" t="s">
        <v>103</v>
      </c>
      <c r="G64" s="31">
        <v>150</v>
      </c>
      <c r="H64" s="86">
        <f>SUM((G64/240)*100)</f>
        <v>62.5</v>
      </c>
      <c r="I64" s="2">
        <v>152.5</v>
      </c>
      <c r="J64" s="86">
        <f>SUM((I64/240)*100)</f>
        <v>63.541666666666664</v>
      </c>
      <c r="K64" s="2">
        <v>165</v>
      </c>
      <c r="L64" s="86">
        <f>SUM((K64/240)*100)</f>
        <v>68.75</v>
      </c>
      <c r="M64" s="85">
        <f>SUM(G64+I64+K64)</f>
        <v>467.5</v>
      </c>
      <c r="N64" s="86">
        <f>SUM((M64/720)*100)</f>
        <v>64.930555555555557</v>
      </c>
      <c r="O64" s="31">
        <v>196</v>
      </c>
      <c r="P64" s="103"/>
      <c r="Q64" s="31"/>
      <c r="R64" s="31"/>
      <c r="T64" s="98">
        <f>MAX(H64,J64,L64)-MIN(H64,J64,L64)</f>
        <v>6.25</v>
      </c>
    </row>
    <row r="65" spans="1:20" ht="27.95" customHeight="1" x14ac:dyDescent="0.3">
      <c r="A65" s="28" t="s">
        <v>205</v>
      </c>
      <c r="B65" s="29">
        <v>0.44861111111111113</v>
      </c>
      <c r="C65" s="28" t="s">
        <v>206</v>
      </c>
      <c r="D65" s="28" t="s">
        <v>207</v>
      </c>
      <c r="E65" s="28" t="s">
        <v>208</v>
      </c>
      <c r="F65" s="28" t="s">
        <v>209</v>
      </c>
      <c r="G65" s="31">
        <v>146.5</v>
      </c>
      <c r="H65" s="86">
        <f>SUM((G65/240)*100)</f>
        <v>61.041666666666671</v>
      </c>
      <c r="I65" s="2">
        <v>158.5</v>
      </c>
      <c r="J65" s="86">
        <f>SUM((I65/240)*100)</f>
        <v>66.041666666666671</v>
      </c>
      <c r="K65" s="2">
        <v>156.5</v>
      </c>
      <c r="L65" s="86">
        <f>SUM((K65/240)*100)</f>
        <v>65.208333333333329</v>
      </c>
      <c r="M65" s="85">
        <f>SUM(G65+I65+K65)</f>
        <v>461.5</v>
      </c>
      <c r="N65" s="86">
        <f>SUM((M65/720)*100)</f>
        <v>64.097222222222229</v>
      </c>
      <c r="O65" s="31">
        <v>191</v>
      </c>
      <c r="P65" s="103"/>
      <c r="Q65" s="31" t="s">
        <v>1749</v>
      </c>
      <c r="R65" s="31"/>
      <c r="T65" s="98">
        <f>MAX(H65,J65,L65)-MIN(H65,J65,L65)</f>
        <v>5</v>
      </c>
    </row>
    <row r="66" spans="1:20" ht="27.95" customHeight="1" x14ac:dyDescent="0.3">
      <c r="A66" s="31">
        <v>133</v>
      </c>
      <c r="B66" s="29">
        <v>0.35625000000000001</v>
      </c>
      <c r="C66" s="28" t="s">
        <v>80</v>
      </c>
      <c r="D66" s="28" t="s">
        <v>81</v>
      </c>
      <c r="E66" s="28" t="s">
        <v>82</v>
      </c>
      <c r="F66" s="28" t="s">
        <v>83</v>
      </c>
      <c r="G66" s="31">
        <v>147</v>
      </c>
      <c r="H66" s="86">
        <f>SUM((G66/240)*100)</f>
        <v>61.250000000000007</v>
      </c>
      <c r="I66" s="2">
        <v>151</v>
      </c>
      <c r="J66" s="86">
        <f>SUM((I66/240)*100)</f>
        <v>62.916666666666664</v>
      </c>
      <c r="K66" s="2">
        <v>162.5</v>
      </c>
      <c r="L66" s="86">
        <f>SUM((K66/240)*100)</f>
        <v>67.708333333333343</v>
      </c>
      <c r="M66" s="85">
        <f>SUM(G66+I66+K66)</f>
        <v>460.5</v>
      </c>
      <c r="N66" s="86">
        <f>SUM((M66/720)*100)</f>
        <v>63.958333333333329</v>
      </c>
      <c r="O66" s="31">
        <v>193</v>
      </c>
      <c r="P66" s="103"/>
      <c r="Q66" s="31"/>
      <c r="R66" s="31"/>
      <c r="T66" s="98">
        <f>MAX(H66,J66,L66)-MIN(H66,J66,L66)</f>
        <v>6.4583333333333357</v>
      </c>
    </row>
    <row r="67" spans="1:20" ht="27.95" customHeight="1" x14ac:dyDescent="0.3">
      <c r="A67" s="31">
        <v>311</v>
      </c>
      <c r="B67" s="29">
        <v>0.40972222222222227</v>
      </c>
      <c r="C67" s="28" t="s">
        <v>261</v>
      </c>
      <c r="D67" s="28" t="s">
        <v>262</v>
      </c>
      <c r="E67" s="28" t="s">
        <v>263</v>
      </c>
      <c r="F67" s="28" t="s">
        <v>264</v>
      </c>
      <c r="G67" s="31">
        <v>148.5</v>
      </c>
      <c r="H67" s="86">
        <f>SUM((G67/240)*100)</f>
        <v>61.875</v>
      </c>
      <c r="I67" s="2">
        <v>153</v>
      </c>
      <c r="J67" s="86">
        <f>SUM((I67/240)*100)</f>
        <v>63.749999999999993</v>
      </c>
      <c r="K67" s="2">
        <v>157</v>
      </c>
      <c r="L67" s="86">
        <f>SUM((K67/240)*100)</f>
        <v>65.416666666666671</v>
      </c>
      <c r="M67" s="85">
        <f>SUM(G67+I67+K67)</f>
        <v>458.5</v>
      </c>
      <c r="N67" s="86">
        <f>SUM((M67/720)*100)</f>
        <v>63.68055555555555</v>
      </c>
      <c r="O67" s="31">
        <v>193</v>
      </c>
      <c r="P67" s="103"/>
      <c r="Q67" s="31"/>
      <c r="R67" s="31"/>
      <c r="T67" s="98">
        <f>MAX(H67,J67,L67)-MIN(H67,J67,L67)</f>
        <v>3.5416666666666714</v>
      </c>
    </row>
    <row r="68" spans="1:20" ht="27.95" customHeight="1" x14ac:dyDescent="0.3">
      <c r="A68" s="28" t="s">
        <v>265</v>
      </c>
      <c r="B68" s="29">
        <v>0.38541666666666669</v>
      </c>
      <c r="C68" s="28" t="s">
        <v>266</v>
      </c>
      <c r="D68" s="28" t="s">
        <v>267</v>
      </c>
      <c r="E68" s="28" t="s">
        <v>268</v>
      </c>
      <c r="F68" s="28" t="s">
        <v>269</v>
      </c>
      <c r="G68" s="31">
        <v>147</v>
      </c>
      <c r="H68" s="86">
        <f>SUM((G68/240)*100)</f>
        <v>61.250000000000007</v>
      </c>
      <c r="I68" s="2">
        <v>151.5</v>
      </c>
      <c r="J68" s="86">
        <f>SUM((I68/240)*100)</f>
        <v>63.125</v>
      </c>
      <c r="K68" s="2">
        <v>159.5</v>
      </c>
      <c r="L68" s="86">
        <f>SUM((K68/240)*100)</f>
        <v>66.458333333333329</v>
      </c>
      <c r="M68" s="85">
        <f>SUM(G68+I68+K68)</f>
        <v>458</v>
      </c>
      <c r="N68" s="86">
        <f>SUM((M68/720)*100)</f>
        <v>63.611111111111107</v>
      </c>
      <c r="O68" s="31">
        <v>190</v>
      </c>
      <c r="P68" s="103"/>
      <c r="Q68" s="31"/>
      <c r="R68" s="31"/>
      <c r="T68" s="98">
        <f>MAX(H68,J68,L68)-MIN(H68,J68,L68)</f>
        <v>5.2083333333333215</v>
      </c>
    </row>
    <row r="69" spans="1:20" ht="27.95" customHeight="1" x14ac:dyDescent="0.3">
      <c r="A69" s="28" t="s">
        <v>36</v>
      </c>
      <c r="B69" s="29">
        <v>0.3125</v>
      </c>
      <c r="C69" s="28" t="s">
        <v>37</v>
      </c>
      <c r="D69" s="28" t="s">
        <v>38</v>
      </c>
      <c r="E69" s="28" t="s">
        <v>39</v>
      </c>
      <c r="F69" s="28" t="s">
        <v>40</v>
      </c>
      <c r="G69" s="31">
        <v>155.5</v>
      </c>
      <c r="H69" s="86">
        <f>SUM((G69/240)*100)</f>
        <v>64.791666666666671</v>
      </c>
      <c r="I69" s="2">
        <v>145</v>
      </c>
      <c r="J69" s="86">
        <f>SUM((I69/240)*100)</f>
        <v>60.416666666666664</v>
      </c>
      <c r="K69" s="2">
        <v>157.5</v>
      </c>
      <c r="L69" s="86">
        <f>SUM((K69/240)*100)</f>
        <v>65.625</v>
      </c>
      <c r="M69" s="85">
        <f>SUM(G69+I69+K69)</f>
        <v>458</v>
      </c>
      <c r="N69" s="86">
        <f>SUM((M69/720)*100)</f>
        <v>63.611111111111107</v>
      </c>
      <c r="O69" s="31">
        <v>189</v>
      </c>
      <c r="P69" s="103"/>
      <c r="Q69" s="31"/>
      <c r="R69" s="31"/>
      <c r="T69" s="98">
        <f>MAX(H69,J69,L69)-MIN(H69,J69,L69)</f>
        <v>5.2083333333333357</v>
      </c>
    </row>
    <row r="70" spans="1:20" ht="27.95" customHeight="1" x14ac:dyDescent="0.3">
      <c r="A70" s="28" t="s">
        <v>94</v>
      </c>
      <c r="B70" s="29">
        <v>0.40486111111111112</v>
      </c>
      <c r="C70" s="28" t="s">
        <v>95</v>
      </c>
      <c r="D70" s="28" t="s">
        <v>96</v>
      </c>
      <c r="E70" s="28" t="s">
        <v>97</v>
      </c>
      <c r="F70" s="28" t="s">
        <v>98</v>
      </c>
      <c r="G70" s="31">
        <v>141</v>
      </c>
      <c r="H70" s="86">
        <f>SUM((G70/240)*100)</f>
        <v>58.75</v>
      </c>
      <c r="I70" s="2">
        <v>156.5</v>
      </c>
      <c r="J70" s="86">
        <f>SUM((I70/240)*100)</f>
        <v>65.208333333333329</v>
      </c>
      <c r="K70" s="2">
        <v>156.5</v>
      </c>
      <c r="L70" s="86">
        <f>SUM((K70/240)*100)</f>
        <v>65.208333333333329</v>
      </c>
      <c r="M70" s="85">
        <f>SUM(G70+I70+K70)</f>
        <v>454</v>
      </c>
      <c r="N70" s="86">
        <f>SUM((M70/720)*100)</f>
        <v>63.055555555555557</v>
      </c>
      <c r="O70" s="31">
        <v>191</v>
      </c>
      <c r="P70" s="103"/>
      <c r="Q70" s="31"/>
      <c r="R70" s="31"/>
      <c r="T70" s="98">
        <f>MAX(H70,J70,L70)-MIN(H70,J70,L70)</f>
        <v>6.4583333333333286</v>
      </c>
    </row>
    <row r="71" spans="1:20" ht="27.95" customHeight="1" x14ac:dyDescent="0.3">
      <c r="A71" s="31">
        <v>500</v>
      </c>
      <c r="B71" s="29">
        <v>0.45347222222222222</v>
      </c>
      <c r="C71" s="31" t="s">
        <v>150</v>
      </c>
      <c r="D71" s="31">
        <v>1712314</v>
      </c>
      <c r="E71" s="31" t="s">
        <v>151</v>
      </c>
      <c r="F71" s="31">
        <v>1432876</v>
      </c>
      <c r="G71" s="31">
        <v>144.5</v>
      </c>
      <c r="H71" s="86">
        <f>SUM((G71/240)*100)</f>
        <v>60.208333333333329</v>
      </c>
      <c r="I71" s="2">
        <v>148.5</v>
      </c>
      <c r="J71" s="86">
        <f>SUM((I71/240)*100)</f>
        <v>61.875</v>
      </c>
      <c r="K71" s="2">
        <v>155</v>
      </c>
      <c r="L71" s="86">
        <f>SUM((K71/240)*100)</f>
        <v>64.583333333333343</v>
      </c>
      <c r="M71" s="85">
        <f>SUM(G71+I71+K71)</f>
        <v>448</v>
      </c>
      <c r="N71" s="86">
        <f>SUM((M71/720)*100)</f>
        <v>62.222222222222221</v>
      </c>
      <c r="O71" s="31">
        <v>186</v>
      </c>
      <c r="P71" s="103"/>
      <c r="Q71" s="31" t="s">
        <v>1661</v>
      </c>
      <c r="R71" s="31"/>
      <c r="T71" s="98">
        <f>MAX(H71,J71,L71)-MIN(H71,J71,L71)</f>
        <v>4.3750000000000142</v>
      </c>
    </row>
    <row r="72" spans="1:20" ht="27.95" customHeight="1" x14ac:dyDescent="0.3">
      <c r="A72" s="28" t="s">
        <v>200</v>
      </c>
      <c r="B72" s="29">
        <v>0.44375000000000003</v>
      </c>
      <c r="C72" s="28" t="s">
        <v>201</v>
      </c>
      <c r="D72" s="28" t="s">
        <v>202</v>
      </c>
      <c r="E72" s="28" t="s">
        <v>203</v>
      </c>
      <c r="F72" s="28" t="s">
        <v>204</v>
      </c>
      <c r="G72" s="31">
        <v>146</v>
      </c>
      <c r="H72" s="86">
        <f>SUM((G72/240)*100)</f>
        <v>60.833333333333329</v>
      </c>
      <c r="I72" s="2">
        <v>148</v>
      </c>
      <c r="J72" s="86">
        <f>SUM((I72/240)*100)</f>
        <v>61.666666666666671</v>
      </c>
      <c r="K72" s="2">
        <v>152.5</v>
      </c>
      <c r="L72" s="86">
        <f>SUM((K72/240)*100)</f>
        <v>63.541666666666664</v>
      </c>
      <c r="M72" s="85">
        <f>SUM(G72+I72+K72)</f>
        <v>446.5</v>
      </c>
      <c r="N72" s="86">
        <f>SUM((M72/720)*100)</f>
        <v>62.013888888888893</v>
      </c>
      <c r="O72" s="31">
        <v>186</v>
      </c>
      <c r="P72" s="103"/>
      <c r="Q72" s="31"/>
      <c r="R72" s="31"/>
      <c r="T72" s="98">
        <f>MAX(H72,J72,L72)-MIN(H72,J72,L72)</f>
        <v>2.7083333333333357</v>
      </c>
    </row>
    <row r="73" spans="1:20" ht="27.95" customHeight="1" x14ac:dyDescent="0.3">
      <c r="A73" s="31">
        <v>300</v>
      </c>
      <c r="B73" s="29">
        <v>0.4145833333333333</v>
      </c>
      <c r="C73" s="28" t="s">
        <v>210</v>
      </c>
      <c r="D73" s="28" t="s">
        <v>211</v>
      </c>
      <c r="E73" s="28" t="s">
        <v>212</v>
      </c>
      <c r="F73" s="28" t="s">
        <v>213</v>
      </c>
      <c r="G73" s="31">
        <v>141</v>
      </c>
      <c r="H73" s="86">
        <f>SUM((G73/240)*100)</f>
        <v>58.75</v>
      </c>
      <c r="I73" s="2">
        <v>147</v>
      </c>
      <c r="J73" s="86">
        <f>SUM((I73/240)*100)</f>
        <v>61.250000000000007</v>
      </c>
      <c r="K73" s="2">
        <v>152.5</v>
      </c>
      <c r="L73" s="86">
        <f>SUM((K73/240)*100)</f>
        <v>63.541666666666664</v>
      </c>
      <c r="M73" s="85">
        <f>SUM(G73+I73+K73)</f>
        <v>440.5</v>
      </c>
      <c r="N73" s="86">
        <f>SUM((M73/720)*100)</f>
        <v>61.180555555555557</v>
      </c>
      <c r="O73" s="31">
        <v>188</v>
      </c>
      <c r="P73" s="103"/>
      <c r="Q73" s="31"/>
      <c r="R73" s="31"/>
      <c r="T73" s="98">
        <f>MAX(H73,J73,L73)-MIN(H73,J73,L73)</f>
        <v>4.7916666666666643</v>
      </c>
    </row>
    <row r="74" spans="1:20" ht="27.95" customHeight="1" x14ac:dyDescent="0.3">
      <c r="A74" s="28" t="s">
        <v>124</v>
      </c>
      <c r="B74" s="29">
        <v>0.43888888888888888</v>
      </c>
      <c r="C74" s="28" t="s">
        <v>125</v>
      </c>
      <c r="D74" s="28" t="s">
        <v>126</v>
      </c>
      <c r="E74" s="28" t="s">
        <v>127</v>
      </c>
      <c r="F74" s="28" t="s">
        <v>128</v>
      </c>
      <c r="G74" s="31">
        <v>145.5</v>
      </c>
      <c r="H74" s="86">
        <f>SUM((G74/240)*100)</f>
        <v>60.624999999999993</v>
      </c>
      <c r="I74" s="2">
        <v>145.5</v>
      </c>
      <c r="J74" s="86">
        <f>SUM((I74/240)*100)</f>
        <v>60.624999999999993</v>
      </c>
      <c r="K74" s="2">
        <v>149.5</v>
      </c>
      <c r="L74" s="86">
        <f>SUM((K74/240)*100)</f>
        <v>62.291666666666664</v>
      </c>
      <c r="M74" s="85">
        <f>SUM(G74+I74+K74)</f>
        <v>440.5</v>
      </c>
      <c r="N74" s="86">
        <f>SUM((M74/720)*100)</f>
        <v>61.180555555555557</v>
      </c>
      <c r="O74" s="31">
        <v>185</v>
      </c>
      <c r="P74" s="103"/>
      <c r="Q74" s="31"/>
      <c r="R74" s="31"/>
      <c r="T74" s="98">
        <f>MAX(H74,J74,L74)-MIN(H74,J74,L74)</f>
        <v>1.6666666666666714</v>
      </c>
    </row>
    <row r="75" spans="1:20" ht="27.95" customHeight="1" x14ac:dyDescent="0.3">
      <c r="A75" s="28" t="s">
        <v>84</v>
      </c>
      <c r="B75" s="29">
        <v>0.39513888888888887</v>
      </c>
      <c r="C75" s="28" t="s">
        <v>85</v>
      </c>
      <c r="D75" s="28" t="s">
        <v>86</v>
      </c>
      <c r="E75" s="28" t="s">
        <v>87</v>
      </c>
      <c r="F75" s="28" t="s">
        <v>88</v>
      </c>
      <c r="G75" s="31">
        <v>145</v>
      </c>
      <c r="H75" s="86">
        <f>SUM((G75/240)*100)</f>
        <v>60.416666666666664</v>
      </c>
      <c r="I75" s="2">
        <v>144</v>
      </c>
      <c r="J75" s="86">
        <f>SUM((I75/240)*100)</f>
        <v>60</v>
      </c>
      <c r="K75" s="2">
        <v>148.5</v>
      </c>
      <c r="L75" s="86">
        <f>SUM((K75/240)*100)</f>
        <v>61.875</v>
      </c>
      <c r="M75" s="85">
        <f>SUM(G75+I75+K75)</f>
        <v>437.5</v>
      </c>
      <c r="N75" s="86">
        <f>SUM((M75/720)*100)</f>
        <v>60.763888888888886</v>
      </c>
      <c r="O75" s="31">
        <v>186</v>
      </c>
      <c r="P75" s="103"/>
      <c r="Q75" s="31"/>
      <c r="R75" s="31"/>
      <c r="T75" s="98">
        <f>MAX(H75,J75,L75)-MIN(H75,J75,L75)</f>
        <v>1.875</v>
      </c>
    </row>
    <row r="76" spans="1:20" ht="27.95" customHeight="1" x14ac:dyDescent="0.3">
      <c r="A76" s="28" t="s">
        <v>70</v>
      </c>
      <c r="B76" s="29">
        <v>0.4826388888888889</v>
      </c>
      <c r="C76" s="28" t="s">
        <v>71</v>
      </c>
      <c r="D76" s="28" t="s">
        <v>72</v>
      </c>
      <c r="E76" s="28" t="s">
        <v>73</v>
      </c>
      <c r="F76" s="28" t="s">
        <v>74</v>
      </c>
      <c r="G76" s="30">
        <v>135.5</v>
      </c>
      <c r="H76" s="86">
        <f>SUM((G76/240)*100)</f>
        <v>56.458333333333336</v>
      </c>
      <c r="I76" s="2">
        <v>152</v>
      </c>
      <c r="J76" s="86">
        <f>SUM((I76/240)*100)</f>
        <v>63.333333333333329</v>
      </c>
      <c r="K76" s="2">
        <v>149</v>
      </c>
      <c r="L76" s="86">
        <f>SUM((K76/240)*100)</f>
        <v>62.083333333333336</v>
      </c>
      <c r="M76" s="85">
        <f>SUM(G76+I76+K76)</f>
        <v>436.5</v>
      </c>
      <c r="N76" s="86">
        <f>SUM((M76/720)*100)</f>
        <v>60.624999999999993</v>
      </c>
      <c r="O76" s="30">
        <v>186</v>
      </c>
      <c r="P76" s="103"/>
      <c r="Q76" s="31"/>
      <c r="R76" s="31"/>
      <c r="T76" s="98">
        <f>MAX(H76,J76,L76)-MIN(H76,J76,L76)</f>
        <v>6.8749999999999929</v>
      </c>
    </row>
    <row r="77" spans="1:20" ht="27.95" customHeight="1" x14ac:dyDescent="0.3">
      <c r="A77" s="28" t="s">
        <v>152</v>
      </c>
      <c r="B77" s="29">
        <v>0.45833333333333331</v>
      </c>
      <c r="C77" s="28" t="s">
        <v>153</v>
      </c>
      <c r="D77" s="28" t="s">
        <v>154</v>
      </c>
      <c r="E77" s="28" t="s">
        <v>155</v>
      </c>
      <c r="F77" s="28" t="s">
        <v>156</v>
      </c>
      <c r="G77" s="31">
        <v>145</v>
      </c>
      <c r="H77" s="86">
        <f>SUM((G77/240)*100)</f>
        <v>60.416666666666664</v>
      </c>
      <c r="I77" s="2">
        <v>139.5</v>
      </c>
      <c r="J77" s="86">
        <f>SUM((I77/240)*100)</f>
        <v>58.125000000000007</v>
      </c>
      <c r="K77" s="2">
        <v>145.5</v>
      </c>
      <c r="L77" s="86">
        <f>SUM((K77/240)*100)</f>
        <v>60.624999999999993</v>
      </c>
      <c r="M77" s="85">
        <f>SUM(G77+I77+K77)</f>
        <v>430</v>
      </c>
      <c r="N77" s="86">
        <f>SUM((M77/720)*100)</f>
        <v>59.722222222222221</v>
      </c>
      <c r="O77" s="31">
        <v>180</v>
      </c>
      <c r="P77" s="103"/>
      <c r="Q77" s="31"/>
      <c r="R77" s="31"/>
      <c r="T77" s="98">
        <f>MAX(H77,J77,L77)-MIN(H77,J77,L77)</f>
        <v>2.4999999999999858</v>
      </c>
    </row>
    <row r="78" spans="1:20" ht="27.95" customHeight="1" x14ac:dyDescent="0.3">
      <c r="A78" s="28" t="s">
        <v>114</v>
      </c>
      <c r="B78" s="29">
        <v>0.4291666666666667</v>
      </c>
      <c r="C78" s="28" t="s">
        <v>115</v>
      </c>
      <c r="D78" s="28" t="s">
        <v>116</v>
      </c>
      <c r="E78" s="28" t="s">
        <v>117</v>
      </c>
      <c r="F78" s="28" t="s">
        <v>118</v>
      </c>
      <c r="G78" s="31">
        <v>142</v>
      </c>
      <c r="H78" s="86">
        <f>SUM((G78/240)*100)</f>
        <v>59.166666666666664</v>
      </c>
      <c r="I78" s="2">
        <v>141.5</v>
      </c>
      <c r="J78" s="86">
        <f>SUM((I78/240)*100)</f>
        <v>58.958333333333336</v>
      </c>
      <c r="K78" s="2">
        <v>146</v>
      </c>
      <c r="L78" s="86">
        <f>SUM((K78/240)*100)</f>
        <v>60.833333333333329</v>
      </c>
      <c r="M78" s="85">
        <f>SUM(G78+I78+K78)</f>
        <v>429.5</v>
      </c>
      <c r="N78" s="86">
        <f>SUM((M78/720)*100)</f>
        <v>59.652777777777779</v>
      </c>
      <c r="O78" s="31">
        <v>186</v>
      </c>
      <c r="P78" s="103"/>
      <c r="Q78" s="31"/>
      <c r="R78" s="31"/>
      <c r="T78" s="98">
        <f>MAX(H78,J78,L78)-MIN(H78,J78,L78)</f>
        <v>1.8749999999999929</v>
      </c>
    </row>
    <row r="79" spans="1:20" ht="27.95" customHeight="1" x14ac:dyDescent="0.3">
      <c r="A79" s="28" t="s">
        <v>31</v>
      </c>
      <c r="B79" s="29">
        <v>0.4777777777777778</v>
      </c>
      <c r="C79" s="28" t="s">
        <v>32</v>
      </c>
      <c r="D79" s="28" t="s">
        <v>33</v>
      </c>
      <c r="E79" s="28" t="s">
        <v>34</v>
      </c>
      <c r="F79" s="28" t="s">
        <v>35</v>
      </c>
      <c r="G79" s="30">
        <v>135</v>
      </c>
      <c r="H79" s="86">
        <f>SUM((G79/240)*100)</f>
        <v>56.25</v>
      </c>
      <c r="I79" s="2">
        <v>146.5</v>
      </c>
      <c r="J79" s="86">
        <f>SUM((I79/240)*100)</f>
        <v>61.041666666666671</v>
      </c>
      <c r="K79" s="2">
        <v>147.5</v>
      </c>
      <c r="L79" s="86">
        <f>SUM((K79/240)*100)</f>
        <v>61.458333333333336</v>
      </c>
      <c r="M79" s="85">
        <f>SUM(G79+I79+K79)</f>
        <v>429</v>
      </c>
      <c r="N79" s="86">
        <f>SUM((M79/720)*100)</f>
        <v>59.583333333333336</v>
      </c>
      <c r="O79" s="30">
        <v>181</v>
      </c>
      <c r="P79" s="103"/>
      <c r="Q79" s="31"/>
      <c r="R79" s="31"/>
      <c r="T79" s="98">
        <f>MAX(H79,J79,L79)-MIN(H79,J79,L79)</f>
        <v>5.2083333333333357</v>
      </c>
    </row>
    <row r="80" spans="1:20" ht="27.95" customHeight="1" x14ac:dyDescent="0.3">
      <c r="A80" s="28" t="s">
        <v>119</v>
      </c>
      <c r="B80" s="29">
        <v>0.43402777777777773</v>
      </c>
      <c r="C80" s="28" t="s">
        <v>120</v>
      </c>
      <c r="D80" s="28" t="s">
        <v>121</v>
      </c>
      <c r="E80" s="28" t="s">
        <v>122</v>
      </c>
      <c r="F80" s="28" t="s">
        <v>123</v>
      </c>
      <c r="G80" s="31">
        <v>134</v>
      </c>
      <c r="H80" s="86">
        <f>SUM((G80/240)*100)</f>
        <v>55.833333333333336</v>
      </c>
      <c r="I80" s="2">
        <v>148</v>
      </c>
      <c r="J80" s="86">
        <f>SUM((I80/240)*100)</f>
        <v>61.666666666666671</v>
      </c>
      <c r="K80" s="2">
        <v>146.5</v>
      </c>
      <c r="L80" s="86">
        <f>SUM((K80/240)*100)</f>
        <v>61.041666666666671</v>
      </c>
      <c r="M80" s="85">
        <f>SUM(G80+I80+K80)</f>
        <v>428.5</v>
      </c>
      <c r="N80" s="86">
        <f>SUM((M80/720)*100)</f>
        <v>59.513888888888886</v>
      </c>
      <c r="O80" s="31">
        <v>183</v>
      </c>
      <c r="P80" s="103"/>
      <c r="Q80" s="31"/>
      <c r="R80" s="31"/>
      <c r="T80" s="98">
        <f>MAX(H80,J80,L80)-MIN(H80,J80,L80)</f>
        <v>5.8333333333333357</v>
      </c>
    </row>
    <row r="81" spans="1:20" ht="27.95" customHeight="1" x14ac:dyDescent="0.3">
      <c r="A81" s="28" t="s">
        <v>41</v>
      </c>
      <c r="B81" s="29">
        <v>0.31736111111111115</v>
      </c>
      <c r="C81" s="28" t="s">
        <v>42</v>
      </c>
      <c r="D81" s="28" t="s">
        <v>43</v>
      </c>
      <c r="E81" s="28" t="s">
        <v>44</v>
      </c>
      <c r="F81" s="28" t="s">
        <v>45</v>
      </c>
      <c r="G81" s="31">
        <v>130</v>
      </c>
      <c r="H81" s="86">
        <f>SUM((G81/240)*100)</f>
        <v>54.166666666666664</v>
      </c>
      <c r="I81" s="2">
        <v>139.5</v>
      </c>
      <c r="J81" s="86">
        <f>SUM((I81/240)*100)</f>
        <v>58.125000000000007</v>
      </c>
      <c r="K81" s="2">
        <v>144</v>
      </c>
      <c r="L81" s="86">
        <f>SUM((K81/240)*100)</f>
        <v>60</v>
      </c>
      <c r="M81" s="85">
        <f>SUM(G81+I81+K81)</f>
        <v>413.5</v>
      </c>
      <c r="N81" s="86">
        <f>SUM((M81/720)*100)</f>
        <v>57.43055555555555</v>
      </c>
      <c r="O81" s="31">
        <v>175</v>
      </c>
      <c r="P81" s="103"/>
      <c r="Q81" s="31"/>
      <c r="R81" s="31"/>
      <c r="T81" s="98">
        <f>MAX(H81,J81,L81)-MIN(H81,J81,L81)</f>
        <v>5.8333333333333357</v>
      </c>
    </row>
    <row r="82" spans="1:20" ht="27.95" customHeight="1" x14ac:dyDescent="0.3">
      <c r="A82" s="28">
        <v>297</v>
      </c>
      <c r="B82" s="29">
        <v>0.32708333333333334</v>
      </c>
      <c r="C82" s="28" t="s">
        <v>133</v>
      </c>
      <c r="D82" s="28" t="s">
        <v>134</v>
      </c>
      <c r="E82" s="28" t="s">
        <v>135</v>
      </c>
      <c r="F82" s="28" t="s">
        <v>136</v>
      </c>
      <c r="G82" s="31"/>
      <c r="H82" s="86">
        <f>SUM((G82/240)*100)</f>
        <v>0</v>
      </c>
      <c r="I82" s="2">
        <v>0</v>
      </c>
      <c r="J82" s="86">
        <f>SUM((I82/240)*100)</f>
        <v>0</v>
      </c>
      <c r="K82" s="2">
        <v>0</v>
      </c>
      <c r="L82" s="86">
        <f>SUM((K82/240)*100)</f>
        <v>0</v>
      </c>
      <c r="M82" s="85">
        <f>SUM(G82+I82+K82)</f>
        <v>0</v>
      </c>
      <c r="N82" s="86">
        <f>SUM((M82/720)*100)</f>
        <v>0</v>
      </c>
      <c r="O82" s="31"/>
      <c r="P82" s="103" t="s">
        <v>1687</v>
      </c>
      <c r="Q82" s="31"/>
      <c r="R82" s="31"/>
      <c r="T82" s="98">
        <f>MAX(H82,J82,L82)-MIN(H82,J82,L82)</f>
        <v>0</v>
      </c>
    </row>
    <row r="83" spans="1:20" ht="27.95" customHeight="1" x14ac:dyDescent="0.3">
      <c r="A83" s="28" t="s">
        <v>195</v>
      </c>
      <c r="B83" s="29">
        <v>0.33680555555555558</v>
      </c>
      <c r="C83" s="28" t="s">
        <v>196</v>
      </c>
      <c r="D83" s="28" t="s">
        <v>197</v>
      </c>
      <c r="E83" s="28" t="s">
        <v>198</v>
      </c>
      <c r="F83" s="28" t="s">
        <v>199</v>
      </c>
      <c r="G83" s="31"/>
      <c r="H83" s="86">
        <f>SUM((G83/240)*100)</f>
        <v>0</v>
      </c>
      <c r="I83" s="2">
        <v>0</v>
      </c>
      <c r="J83" s="86">
        <f>SUM((I83/240)*100)</f>
        <v>0</v>
      </c>
      <c r="K83" s="2">
        <v>0</v>
      </c>
      <c r="L83" s="86">
        <f>SUM((K83/240)*100)</f>
        <v>0</v>
      </c>
      <c r="M83" s="85">
        <f>SUM(G83+I83+K83)</f>
        <v>0</v>
      </c>
      <c r="N83" s="86">
        <f>SUM((M83/720)*100)</f>
        <v>0</v>
      </c>
      <c r="O83" s="31"/>
      <c r="P83" s="103" t="s">
        <v>1670</v>
      </c>
      <c r="Q83" s="31" t="s">
        <v>1708</v>
      </c>
      <c r="R83" s="31"/>
      <c r="T83" s="98">
        <f>MAX(H83,J83,L83)-MIN(H83,J83,L83)</f>
        <v>0</v>
      </c>
    </row>
    <row r="84" spans="1:20" ht="27.95" customHeight="1" x14ac:dyDescent="0.3">
      <c r="A84" s="28"/>
      <c r="B84" s="29">
        <v>0.35138888888888892</v>
      </c>
      <c r="C84" s="57"/>
      <c r="D84" s="57"/>
      <c r="E84" s="57"/>
      <c r="F84" s="57"/>
      <c r="G84" s="31"/>
      <c r="H84" s="86">
        <f>SUM((G84/240)*100)</f>
        <v>0</v>
      </c>
      <c r="I84" s="2">
        <v>0</v>
      </c>
      <c r="J84" s="86">
        <f>SUM((I84/240)*100)</f>
        <v>0</v>
      </c>
      <c r="K84" s="2">
        <v>0</v>
      </c>
      <c r="L84" s="86">
        <f>SUM((K84/240)*100)</f>
        <v>0</v>
      </c>
      <c r="M84" s="85">
        <f>SUM(G84+I84+K84)</f>
        <v>0</v>
      </c>
      <c r="N84" s="86">
        <f>SUM((M84/720)*100)</f>
        <v>0</v>
      </c>
      <c r="O84" s="31"/>
      <c r="P84" s="103"/>
      <c r="Q84" s="31"/>
      <c r="R84" s="31"/>
      <c r="T84" s="98">
        <f>MAX(H84,J84,L84)-MIN(H84,J84,L84)</f>
        <v>0</v>
      </c>
    </row>
    <row r="85" spans="1:20" ht="27.95" customHeight="1" x14ac:dyDescent="0.3">
      <c r="A85" s="31"/>
      <c r="B85" s="29">
        <v>0.3611111111111111</v>
      </c>
      <c r="C85" s="31"/>
      <c r="D85" s="31"/>
      <c r="E85" s="31"/>
      <c r="F85" s="31"/>
      <c r="G85" s="31"/>
      <c r="H85" s="86">
        <f>SUM((G85/240)*100)</f>
        <v>0</v>
      </c>
      <c r="I85" s="2">
        <v>0</v>
      </c>
      <c r="J85" s="86">
        <f>SUM((I85/240)*100)</f>
        <v>0</v>
      </c>
      <c r="K85" s="2">
        <v>0</v>
      </c>
      <c r="L85" s="86">
        <f>SUM((K85/240)*100)</f>
        <v>0</v>
      </c>
      <c r="M85" s="85">
        <f>SUM(G85+I85+K85)</f>
        <v>0</v>
      </c>
      <c r="N85" s="86">
        <f>SUM((M85/720)*100)</f>
        <v>0</v>
      </c>
      <c r="O85" s="31"/>
      <c r="P85" s="103"/>
      <c r="Q85" s="31"/>
      <c r="R85" s="31"/>
      <c r="T85" s="98">
        <f>MAX(H85,J85,L85)-MIN(H85,J85,L85)</f>
        <v>0</v>
      </c>
    </row>
    <row r="86" spans="1:20" ht="27.95" customHeight="1" x14ac:dyDescent="0.3">
      <c r="A86" s="31"/>
      <c r="B86" s="29">
        <v>0.41944444444444445</v>
      </c>
      <c r="C86" s="31"/>
      <c r="D86" s="31"/>
      <c r="E86" s="31"/>
      <c r="F86" s="31"/>
      <c r="G86" s="31"/>
      <c r="H86" s="86">
        <f>SUM((G86/240)*100)</f>
        <v>0</v>
      </c>
      <c r="I86" s="2">
        <v>0</v>
      </c>
      <c r="J86" s="86">
        <f>SUM((I86/240)*100)</f>
        <v>0</v>
      </c>
      <c r="K86" s="2">
        <v>0</v>
      </c>
      <c r="L86" s="86">
        <f>SUM((K86/240)*100)</f>
        <v>0</v>
      </c>
      <c r="M86" s="85">
        <f>SUM(G86+I86+K86)</f>
        <v>0</v>
      </c>
      <c r="N86" s="86">
        <f>SUM((M86/720)*100)</f>
        <v>0</v>
      </c>
      <c r="O86" s="31"/>
      <c r="P86" s="103"/>
      <c r="Q86" s="31"/>
      <c r="R86" s="31"/>
      <c r="T86" s="98">
        <f>MAX(H86,J86,L86)-MIN(H86,J86,L86)</f>
        <v>0</v>
      </c>
    </row>
    <row r="87" spans="1:20" x14ac:dyDescent="0.3">
      <c r="H87" s="31"/>
      <c r="J87" s="31"/>
      <c r="L87" s="31"/>
      <c r="M87" s="31"/>
      <c r="N87" s="31"/>
    </row>
  </sheetData>
  <sortState ref="A50:T86">
    <sortCondition descending="1" ref="N50:N86"/>
    <sortCondition descending="1" ref="O50:O86"/>
  </sortState>
  <mergeCells count="1">
    <mergeCell ref="D5:K5"/>
  </mergeCells>
  <phoneticPr fontId="0" type="noConversion"/>
  <conditionalFormatting sqref="T8:T86">
    <cfRule type="cellIs" dxfId="59" priority="1" operator="greaterThan">
      <formula>2.941</formula>
    </cfRule>
  </conditionalFormatting>
  <conditionalFormatting sqref="T8:T86">
    <cfRule type="cellIs" dxfId="58" priority="4" stopIfTrue="1" operator="greaterThan">
      <formula>6.99</formula>
    </cfRule>
  </conditionalFormatting>
  <conditionalFormatting sqref="T8:T86">
    <cfRule type="cellIs" dxfId="57" priority="3" stopIfTrue="1" operator="greaterThan">
      <formula>0.0699</formula>
    </cfRule>
  </conditionalFormatting>
  <conditionalFormatting sqref="T8:T86">
    <cfRule type="cellIs" dxfId="56" priority="2" operator="greaterThan">
      <formula>6.999</formula>
    </cfRule>
  </conditionalFormatting>
  <pageMargins left="0.75" right="0.75" top="1" bottom="1" header="0.5" footer="0.5"/>
  <pageSetup scale="46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U19"/>
  <sheetViews>
    <sheetView topLeftCell="E1" workbookViewId="0">
      <selection activeCell="H11" sqref="H11"/>
    </sheetView>
  </sheetViews>
  <sheetFormatPr defaultRowHeight="18.75" x14ac:dyDescent="0.3"/>
  <cols>
    <col min="1" max="1" width="9.140625" style="9"/>
    <col min="2" max="2" width="5.7109375" style="44" customWidth="1"/>
    <col min="3" max="3" width="11.28515625" style="42" bestFit="1" customWidth="1"/>
    <col min="4" max="4" width="26.85546875" style="9" bestFit="1" customWidth="1"/>
    <col min="5" max="5" width="12.85546875" style="9" bestFit="1" customWidth="1"/>
    <col min="6" max="6" width="31.42578125" style="9" bestFit="1" customWidth="1"/>
    <col min="7" max="7" width="13.5703125" style="9" bestFit="1" customWidth="1"/>
    <col min="8" max="8" width="11.42578125" style="40" customWidth="1"/>
    <col min="9" max="9" width="10.42578125" style="77" customWidth="1"/>
    <col min="10" max="10" width="10.7109375" style="40" customWidth="1"/>
    <col min="11" max="11" width="10.7109375" style="77" customWidth="1"/>
    <col min="12" max="12" width="12" style="40" customWidth="1"/>
    <col min="13" max="13" width="9.7109375" style="41" customWidth="1"/>
    <col min="14" max="14" width="10" style="12" customWidth="1"/>
    <col min="15" max="15" width="12.140625" style="67" customWidth="1"/>
    <col min="16" max="16" width="10.5703125" style="13" customWidth="1"/>
    <col min="17" max="17" width="8.5703125" style="9" customWidth="1"/>
    <col min="18" max="18" width="5.7109375" style="9" bestFit="1" customWidth="1"/>
    <col min="19" max="19" width="7.7109375" style="9" customWidth="1"/>
    <col min="20" max="20" width="2.140625" style="9" customWidth="1"/>
    <col min="21" max="21" width="9.140625" style="14"/>
    <col min="22" max="16384" width="9.140625" style="9"/>
  </cols>
  <sheetData>
    <row r="1" spans="1:21" x14ac:dyDescent="0.3">
      <c r="A1" s="37" t="s">
        <v>1441</v>
      </c>
      <c r="B1" s="38"/>
      <c r="C1" s="39"/>
      <c r="G1" s="40"/>
      <c r="H1" s="41"/>
      <c r="I1" s="76"/>
      <c r="J1" s="41"/>
      <c r="K1" s="76"/>
      <c r="L1" s="41"/>
      <c r="M1" s="13"/>
      <c r="P1" s="9"/>
    </row>
    <row r="2" spans="1:21" x14ac:dyDescent="0.3">
      <c r="A2" s="8" t="s">
        <v>1</v>
      </c>
      <c r="B2" s="38"/>
      <c r="E2" s="43" t="s">
        <v>1620</v>
      </c>
      <c r="F2" s="9" t="s">
        <v>2</v>
      </c>
      <c r="G2" s="41" t="s">
        <v>6</v>
      </c>
      <c r="H2" s="41" t="s">
        <v>1662</v>
      </c>
      <c r="I2" s="77" t="s">
        <v>1663</v>
      </c>
      <c r="J2" s="41"/>
      <c r="K2" s="76"/>
      <c r="L2" s="41"/>
      <c r="M2" s="13"/>
      <c r="P2" s="9"/>
    </row>
    <row r="3" spans="1:21" x14ac:dyDescent="0.3">
      <c r="A3" s="8" t="s">
        <v>4</v>
      </c>
      <c r="B3" s="44" t="s">
        <v>1383</v>
      </c>
      <c r="F3" s="9" t="s">
        <v>1654</v>
      </c>
      <c r="G3" s="45" t="s">
        <v>7</v>
      </c>
      <c r="H3" s="45" t="s">
        <v>1664</v>
      </c>
      <c r="I3" s="78" t="s">
        <v>1665</v>
      </c>
      <c r="J3" s="41"/>
      <c r="K3" s="76"/>
      <c r="L3" s="41"/>
      <c r="M3" s="13"/>
      <c r="P3" s="9"/>
    </row>
    <row r="4" spans="1:21" x14ac:dyDescent="0.3">
      <c r="A4" s="8" t="s">
        <v>1621</v>
      </c>
      <c r="B4" s="38"/>
      <c r="G4" s="41" t="s">
        <v>1666</v>
      </c>
      <c r="H4" s="41" t="s">
        <v>1667</v>
      </c>
      <c r="I4" s="77" t="s">
        <v>1665</v>
      </c>
      <c r="J4" s="41"/>
      <c r="K4" s="76"/>
      <c r="L4" s="41"/>
      <c r="M4" s="13"/>
      <c r="O4" s="68"/>
      <c r="P4" s="9"/>
    </row>
    <row r="5" spans="1:21" x14ac:dyDescent="0.3">
      <c r="A5" s="8"/>
      <c r="B5" s="38"/>
      <c r="C5" s="46"/>
      <c r="D5" s="47"/>
      <c r="E5" s="47"/>
      <c r="F5" s="47"/>
      <c r="G5" s="47"/>
      <c r="H5" s="47"/>
      <c r="I5" s="79"/>
      <c r="J5" s="16"/>
      <c r="K5" s="76"/>
      <c r="L5" s="41"/>
      <c r="M5" s="13"/>
      <c r="P5" s="9"/>
      <c r="U5" s="17"/>
    </row>
    <row r="6" spans="1:21" x14ac:dyDescent="0.3">
      <c r="A6" s="18"/>
      <c r="B6" s="38"/>
      <c r="C6" s="39"/>
      <c r="D6" s="18"/>
      <c r="E6" s="18"/>
      <c r="F6" s="18"/>
      <c r="G6" s="48"/>
      <c r="H6" s="49"/>
      <c r="I6" s="80"/>
      <c r="J6" s="49"/>
      <c r="K6" s="80"/>
      <c r="L6" s="49"/>
      <c r="M6" s="22"/>
      <c r="N6" s="21">
        <f>390*3</f>
        <v>1170</v>
      </c>
      <c r="O6" s="69"/>
      <c r="P6" s="18"/>
      <c r="Q6" s="18"/>
      <c r="U6" s="17"/>
    </row>
    <row r="7" spans="1:21" ht="27.95" customHeight="1" x14ac:dyDescent="0.3">
      <c r="B7" s="50" t="s">
        <v>8</v>
      </c>
      <c r="C7" s="51" t="s">
        <v>9</v>
      </c>
      <c r="D7" s="23" t="s">
        <v>10</v>
      </c>
      <c r="E7" s="23" t="s">
        <v>11</v>
      </c>
      <c r="F7" s="23" t="s">
        <v>12</v>
      </c>
      <c r="G7" s="23" t="s">
        <v>13</v>
      </c>
      <c r="H7" s="25" t="s">
        <v>16</v>
      </c>
      <c r="I7" s="81" t="s">
        <v>17</v>
      </c>
      <c r="J7" s="25" t="s">
        <v>1668</v>
      </c>
      <c r="K7" s="81" t="s">
        <v>1669</v>
      </c>
      <c r="L7" s="25" t="s">
        <v>18</v>
      </c>
      <c r="M7" s="52" t="s">
        <v>19</v>
      </c>
      <c r="N7" s="24" t="s">
        <v>20</v>
      </c>
      <c r="O7" s="70" t="s">
        <v>21</v>
      </c>
      <c r="P7" s="25" t="s">
        <v>22</v>
      </c>
      <c r="Q7" s="23" t="s">
        <v>23</v>
      </c>
      <c r="R7" s="23" t="s">
        <v>24</v>
      </c>
      <c r="S7" s="53" t="s">
        <v>25</v>
      </c>
    </row>
    <row r="8" spans="1:21" ht="27.95" customHeight="1" x14ac:dyDescent="0.3">
      <c r="B8" s="54" t="s">
        <v>1442</v>
      </c>
      <c r="C8" s="55">
        <v>0.375</v>
      </c>
      <c r="D8" s="28" t="s">
        <v>1463</v>
      </c>
      <c r="E8" s="28" t="s">
        <v>1464</v>
      </c>
      <c r="F8" s="28" t="s">
        <v>1465</v>
      </c>
      <c r="G8" s="28" t="s">
        <v>1466</v>
      </c>
      <c r="H8" s="36" t="s">
        <v>1650</v>
      </c>
      <c r="I8" s="71" t="e">
        <f t="shared" ref="I8:I19" si="0">SUM((H8/390)*100)</f>
        <v>#VALUE!</v>
      </c>
      <c r="J8" s="36" t="s">
        <v>1650</v>
      </c>
      <c r="K8" s="71" t="e">
        <f>SUM((J8/390)*100)</f>
        <v>#VALUE!</v>
      </c>
      <c r="L8" s="36"/>
      <c r="M8" s="56">
        <f t="shared" ref="M8:M19" si="1">SUM((L8/390)*100)</f>
        <v>0</v>
      </c>
      <c r="N8" s="65" t="e">
        <f t="shared" ref="N8:N19" si="2">SUM(H8+J8+L8)</f>
        <v>#VALUE!</v>
      </c>
      <c r="O8" s="71" t="e">
        <f t="shared" ref="O8:O19" si="3">SUM((N8/1170)*100)</f>
        <v>#VALUE!</v>
      </c>
      <c r="P8" s="56"/>
      <c r="Q8" s="57"/>
      <c r="R8" s="57"/>
      <c r="S8" s="57"/>
      <c r="U8" s="34"/>
    </row>
    <row r="9" spans="1:21" ht="27.95" customHeight="1" x14ac:dyDescent="0.3">
      <c r="B9" s="54" t="s">
        <v>1447</v>
      </c>
      <c r="C9" s="55">
        <v>0.38055555555555554</v>
      </c>
      <c r="D9" s="28" t="s">
        <v>1488</v>
      </c>
      <c r="E9" s="28" t="s">
        <v>1489</v>
      </c>
      <c r="F9" s="28" t="s">
        <v>1490</v>
      </c>
      <c r="G9" s="28" t="s">
        <v>1491</v>
      </c>
      <c r="H9" s="36" t="s">
        <v>1650</v>
      </c>
      <c r="I9" s="71" t="e">
        <f t="shared" si="0"/>
        <v>#VALUE!</v>
      </c>
      <c r="J9" s="36" t="s">
        <v>1650</v>
      </c>
      <c r="K9" s="71" t="e">
        <f>SUM((J9/390)*100)</f>
        <v>#VALUE!</v>
      </c>
      <c r="L9" s="36" t="s">
        <v>1650</v>
      </c>
      <c r="M9" s="56" t="e">
        <f t="shared" si="1"/>
        <v>#VALUE!</v>
      </c>
      <c r="N9" s="65" t="e">
        <f t="shared" si="2"/>
        <v>#VALUE!</v>
      </c>
      <c r="O9" s="71" t="e">
        <f t="shared" si="3"/>
        <v>#VALUE!</v>
      </c>
      <c r="P9" s="56"/>
      <c r="Q9" s="57"/>
      <c r="R9" s="57"/>
      <c r="S9" s="57"/>
      <c r="U9" s="34"/>
    </row>
    <row r="10" spans="1:21" ht="27.95" customHeight="1" x14ac:dyDescent="0.3">
      <c r="B10" s="54" t="s">
        <v>1452</v>
      </c>
      <c r="C10" s="55">
        <v>0.38611111111111113</v>
      </c>
      <c r="D10" s="28" t="s">
        <v>1428</v>
      </c>
      <c r="E10" s="28" t="s">
        <v>1429</v>
      </c>
      <c r="F10" s="28" t="s">
        <v>1493</v>
      </c>
      <c r="G10" s="28" t="s">
        <v>1494</v>
      </c>
      <c r="H10" s="56" t="s">
        <v>1650</v>
      </c>
      <c r="I10" s="71" t="e">
        <f t="shared" si="0"/>
        <v>#VALUE!</v>
      </c>
      <c r="J10" s="56" t="s">
        <v>1650</v>
      </c>
      <c r="K10" s="71" t="e">
        <f>SUM((J10/380)*100)</f>
        <v>#VALUE!</v>
      </c>
      <c r="L10" s="56"/>
      <c r="M10" s="56">
        <f t="shared" si="1"/>
        <v>0</v>
      </c>
      <c r="N10" s="65" t="e">
        <f t="shared" si="2"/>
        <v>#VALUE!</v>
      </c>
      <c r="O10" s="71" t="e">
        <f t="shared" si="3"/>
        <v>#VALUE!</v>
      </c>
      <c r="P10" s="57"/>
      <c r="Q10" s="57"/>
      <c r="R10" s="57"/>
      <c r="S10" s="57"/>
      <c r="U10" s="34"/>
    </row>
    <row r="11" spans="1:21" ht="27.95" customHeight="1" x14ac:dyDescent="0.3">
      <c r="B11" s="54" t="s">
        <v>1457</v>
      </c>
      <c r="C11" s="55">
        <v>0.39166666666666666</v>
      </c>
      <c r="D11" s="28" t="s">
        <v>1448</v>
      </c>
      <c r="E11" s="28" t="s">
        <v>1449</v>
      </c>
      <c r="F11" s="28" t="s">
        <v>1450</v>
      </c>
      <c r="G11" s="28" t="s">
        <v>1451</v>
      </c>
      <c r="H11" s="36">
        <v>269.5</v>
      </c>
      <c r="I11" s="71">
        <f t="shared" si="0"/>
        <v>69.102564102564102</v>
      </c>
      <c r="J11" s="36">
        <v>262</v>
      </c>
      <c r="K11" s="71">
        <f t="shared" ref="K11:K19" si="4">SUM((J11/390)*100)</f>
        <v>67.179487179487168</v>
      </c>
      <c r="L11" s="36">
        <v>257</v>
      </c>
      <c r="M11" s="56">
        <f t="shared" si="1"/>
        <v>65.897435897435898</v>
      </c>
      <c r="N11" s="65">
        <f t="shared" si="2"/>
        <v>788.5</v>
      </c>
      <c r="O11" s="71">
        <f t="shared" si="3"/>
        <v>67.393162393162399</v>
      </c>
      <c r="P11" s="56">
        <v>164</v>
      </c>
      <c r="Q11" s="57">
        <v>1</v>
      </c>
      <c r="R11" s="57"/>
      <c r="S11" s="57" t="s">
        <v>1682</v>
      </c>
      <c r="U11" s="34"/>
    </row>
    <row r="12" spans="1:21" ht="27.95" customHeight="1" x14ac:dyDescent="0.3">
      <c r="B12" s="54" t="s">
        <v>1462</v>
      </c>
      <c r="C12" s="55">
        <v>0.3972222222222222</v>
      </c>
      <c r="D12" s="28" t="s">
        <v>1483</v>
      </c>
      <c r="E12" s="28" t="s">
        <v>1484</v>
      </c>
      <c r="F12" s="28" t="s">
        <v>1485</v>
      </c>
      <c r="G12" s="28" t="s">
        <v>1486</v>
      </c>
      <c r="H12" s="36">
        <v>268</v>
      </c>
      <c r="I12" s="71">
        <f t="shared" si="0"/>
        <v>68.717948717948715</v>
      </c>
      <c r="J12" s="36">
        <v>257</v>
      </c>
      <c r="K12" s="71">
        <f t="shared" si="4"/>
        <v>65.897435897435898</v>
      </c>
      <c r="L12" s="36">
        <v>252.5</v>
      </c>
      <c r="M12" s="56">
        <f t="shared" si="1"/>
        <v>64.743589743589752</v>
      </c>
      <c r="N12" s="65">
        <f t="shared" si="2"/>
        <v>777.5</v>
      </c>
      <c r="O12" s="71">
        <f t="shared" si="3"/>
        <v>66.452991452991455</v>
      </c>
      <c r="P12" s="56">
        <v>159</v>
      </c>
      <c r="Q12" s="57">
        <v>2</v>
      </c>
      <c r="R12" s="57"/>
      <c r="S12" s="57" t="s">
        <v>1682</v>
      </c>
      <c r="U12" s="34"/>
    </row>
    <row r="13" spans="1:21" ht="27.95" customHeight="1" x14ac:dyDescent="0.3">
      <c r="B13" s="54" t="s">
        <v>1467</v>
      </c>
      <c r="C13" s="55">
        <v>0.40277777777777773</v>
      </c>
      <c r="D13" s="28" t="s">
        <v>1478</v>
      </c>
      <c r="E13" s="28" t="s">
        <v>1479</v>
      </c>
      <c r="F13" s="28" t="s">
        <v>1480</v>
      </c>
      <c r="G13" s="28" t="s">
        <v>1481</v>
      </c>
      <c r="H13" s="36">
        <v>266</v>
      </c>
      <c r="I13" s="71">
        <f t="shared" si="0"/>
        <v>68.205128205128204</v>
      </c>
      <c r="J13" s="36">
        <v>253.5</v>
      </c>
      <c r="K13" s="71">
        <f t="shared" si="4"/>
        <v>65</v>
      </c>
      <c r="L13" s="36">
        <v>257</v>
      </c>
      <c r="M13" s="56">
        <f t="shared" si="1"/>
        <v>65.897435897435898</v>
      </c>
      <c r="N13" s="65">
        <f t="shared" si="2"/>
        <v>776.5</v>
      </c>
      <c r="O13" s="71">
        <f t="shared" si="3"/>
        <v>66.367521367521363</v>
      </c>
      <c r="P13" s="56">
        <v>159</v>
      </c>
      <c r="Q13" s="57">
        <v>3</v>
      </c>
      <c r="R13" s="57"/>
      <c r="S13" s="57"/>
      <c r="U13" s="34"/>
    </row>
    <row r="14" spans="1:21" ht="27.95" customHeight="1" x14ac:dyDescent="0.3">
      <c r="B14" s="58"/>
      <c r="C14" s="55">
        <v>0.40833333333333338</v>
      </c>
      <c r="D14" s="28" t="s">
        <v>1443</v>
      </c>
      <c r="E14" s="28" t="s">
        <v>1444</v>
      </c>
      <c r="F14" s="28" t="s">
        <v>1445</v>
      </c>
      <c r="G14" s="28" t="s">
        <v>1446</v>
      </c>
      <c r="H14" s="36">
        <v>263</v>
      </c>
      <c r="I14" s="71">
        <f t="shared" si="0"/>
        <v>67.435897435897445</v>
      </c>
      <c r="J14" s="36">
        <v>253.5</v>
      </c>
      <c r="K14" s="71">
        <f t="shared" si="4"/>
        <v>65</v>
      </c>
      <c r="L14" s="36">
        <v>252</v>
      </c>
      <c r="M14" s="56">
        <f t="shared" si="1"/>
        <v>64.615384615384613</v>
      </c>
      <c r="N14" s="65">
        <f t="shared" si="2"/>
        <v>768.5</v>
      </c>
      <c r="O14" s="71">
        <f t="shared" si="3"/>
        <v>65.683760683760681</v>
      </c>
      <c r="P14" s="56">
        <v>160</v>
      </c>
      <c r="Q14" s="57">
        <v>4</v>
      </c>
      <c r="R14" s="57"/>
      <c r="S14" s="57"/>
      <c r="U14" s="34"/>
    </row>
    <row r="15" spans="1:21" ht="27.95" customHeight="1" x14ac:dyDescent="0.3">
      <c r="B15" s="54" t="s">
        <v>1472</v>
      </c>
      <c r="C15" s="55">
        <v>0.41388888888888892</v>
      </c>
      <c r="D15" s="28" t="s">
        <v>1453</v>
      </c>
      <c r="E15" s="28" t="s">
        <v>1454</v>
      </c>
      <c r="F15" s="28" t="s">
        <v>1455</v>
      </c>
      <c r="G15" s="28" t="s">
        <v>1456</v>
      </c>
      <c r="H15" s="36">
        <v>252</v>
      </c>
      <c r="I15" s="71">
        <f t="shared" si="0"/>
        <v>64.615384615384613</v>
      </c>
      <c r="J15" s="36">
        <v>251</v>
      </c>
      <c r="K15" s="71">
        <f t="shared" si="4"/>
        <v>64.358974358974365</v>
      </c>
      <c r="L15" s="36">
        <v>247</v>
      </c>
      <c r="M15" s="56">
        <f t="shared" si="1"/>
        <v>63.333333333333329</v>
      </c>
      <c r="N15" s="65">
        <f t="shared" si="2"/>
        <v>750</v>
      </c>
      <c r="O15" s="71">
        <f t="shared" si="3"/>
        <v>64.102564102564102</v>
      </c>
      <c r="P15" s="56">
        <v>156</v>
      </c>
      <c r="Q15" s="57">
        <v>5</v>
      </c>
      <c r="R15" s="57" t="s">
        <v>24</v>
      </c>
      <c r="S15" s="57"/>
      <c r="U15" s="34"/>
    </row>
    <row r="16" spans="1:21" ht="27.95" customHeight="1" x14ac:dyDescent="0.3">
      <c r="B16" s="54" t="s">
        <v>1477</v>
      </c>
      <c r="C16" s="55">
        <v>0.41944444444444445</v>
      </c>
      <c r="D16" s="28" t="s">
        <v>1473</v>
      </c>
      <c r="E16" s="28" t="s">
        <v>1474</v>
      </c>
      <c r="F16" s="28" t="s">
        <v>1475</v>
      </c>
      <c r="G16" s="28" t="s">
        <v>1476</v>
      </c>
      <c r="H16" s="36">
        <v>254</v>
      </c>
      <c r="I16" s="71">
        <f t="shared" si="0"/>
        <v>65.128205128205124</v>
      </c>
      <c r="J16" s="36">
        <v>245.5</v>
      </c>
      <c r="K16" s="71">
        <f t="shared" si="4"/>
        <v>62.948717948717949</v>
      </c>
      <c r="L16" s="36">
        <v>242</v>
      </c>
      <c r="M16" s="56">
        <f t="shared" si="1"/>
        <v>62.051282051282051</v>
      </c>
      <c r="N16" s="65">
        <f t="shared" si="2"/>
        <v>741.5</v>
      </c>
      <c r="O16" s="71">
        <f t="shared" si="3"/>
        <v>63.376068376068375</v>
      </c>
      <c r="P16" s="56">
        <v>157</v>
      </c>
      <c r="Q16" s="57">
        <v>6</v>
      </c>
      <c r="R16" s="57"/>
      <c r="S16" s="57"/>
      <c r="U16" s="34"/>
    </row>
    <row r="17" spans="1:21" ht="27.95" customHeight="1" x14ac:dyDescent="0.3">
      <c r="B17" s="54" t="s">
        <v>1482</v>
      </c>
      <c r="C17" s="55">
        <v>0.42499999999999999</v>
      </c>
      <c r="D17" s="28" t="s">
        <v>1468</v>
      </c>
      <c r="E17" s="28" t="s">
        <v>1469</v>
      </c>
      <c r="F17" s="28" t="s">
        <v>1470</v>
      </c>
      <c r="G17" s="28" t="s">
        <v>1471</v>
      </c>
      <c r="H17" s="36">
        <v>245.5</v>
      </c>
      <c r="I17" s="71">
        <f t="shared" si="0"/>
        <v>62.948717948717949</v>
      </c>
      <c r="J17" s="36">
        <v>248</v>
      </c>
      <c r="K17" s="71">
        <f t="shared" si="4"/>
        <v>63.589743589743584</v>
      </c>
      <c r="L17" s="36">
        <v>244.5</v>
      </c>
      <c r="M17" s="56">
        <f t="shared" si="1"/>
        <v>62.692307692307693</v>
      </c>
      <c r="N17" s="65">
        <f t="shared" si="2"/>
        <v>738</v>
      </c>
      <c r="O17" s="71">
        <f t="shared" si="3"/>
        <v>63.076923076923073</v>
      </c>
      <c r="P17" s="56">
        <v>154</v>
      </c>
      <c r="Q17" s="57">
        <v>7</v>
      </c>
      <c r="R17" s="57"/>
      <c r="S17" s="57"/>
      <c r="U17" s="34"/>
    </row>
    <row r="18" spans="1:21" ht="27.95" customHeight="1" x14ac:dyDescent="0.3">
      <c r="B18" s="54" t="s">
        <v>1487</v>
      </c>
      <c r="C18" s="55">
        <v>0.43055555555555558</v>
      </c>
      <c r="D18" s="28" t="s">
        <v>1458</v>
      </c>
      <c r="E18" s="28" t="s">
        <v>1459</v>
      </c>
      <c r="F18" s="28" t="s">
        <v>1460</v>
      </c>
      <c r="G18" s="28" t="s">
        <v>1461</v>
      </c>
      <c r="H18" s="36">
        <v>245.5</v>
      </c>
      <c r="I18" s="71">
        <f t="shared" si="0"/>
        <v>62.948717948717949</v>
      </c>
      <c r="J18" s="36">
        <v>232</v>
      </c>
      <c r="K18" s="71">
        <f t="shared" si="4"/>
        <v>59.487179487179489</v>
      </c>
      <c r="L18" s="36">
        <v>237.5</v>
      </c>
      <c r="M18" s="56">
        <f t="shared" si="1"/>
        <v>60.897435897435891</v>
      </c>
      <c r="N18" s="65">
        <f t="shared" si="2"/>
        <v>715</v>
      </c>
      <c r="O18" s="71">
        <f t="shared" si="3"/>
        <v>61.111111111111114</v>
      </c>
      <c r="P18" s="56">
        <v>151</v>
      </c>
      <c r="Q18" s="57">
        <v>8</v>
      </c>
      <c r="R18" s="57"/>
      <c r="S18" s="57"/>
      <c r="U18" s="34"/>
    </row>
    <row r="19" spans="1:21" ht="27.95" customHeight="1" x14ac:dyDescent="0.3">
      <c r="A19" s="59"/>
      <c r="B19" s="54" t="s">
        <v>1492</v>
      </c>
      <c r="C19" s="55">
        <v>0.43611111111111112</v>
      </c>
      <c r="D19" s="31" t="s">
        <v>1619</v>
      </c>
      <c r="E19" s="31"/>
      <c r="F19" s="31"/>
      <c r="G19" s="31"/>
      <c r="H19" s="36"/>
      <c r="I19" s="71">
        <f t="shared" si="0"/>
        <v>0</v>
      </c>
      <c r="J19" s="36"/>
      <c r="K19" s="71">
        <f t="shared" si="4"/>
        <v>0</v>
      </c>
      <c r="L19" s="36"/>
      <c r="M19" s="56">
        <f t="shared" si="1"/>
        <v>0</v>
      </c>
      <c r="N19" s="65">
        <f t="shared" si="2"/>
        <v>0</v>
      </c>
      <c r="O19" s="71">
        <f t="shared" si="3"/>
        <v>0</v>
      </c>
      <c r="P19" s="56"/>
      <c r="Q19" s="57"/>
      <c r="R19" s="57"/>
      <c r="S19" s="57"/>
      <c r="U19" s="34"/>
    </row>
  </sheetData>
  <sortState ref="D8:P19">
    <sortCondition descending="1" ref="O8:O19"/>
  </sortState>
  <phoneticPr fontId="0" type="noConversion"/>
  <conditionalFormatting sqref="U8:U19">
    <cfRule type="cellIs" dxfId="9" priority="2" stopIfTrue="1" operator="greaterThan">
      <formula>6.99</formula>
    </cfRule>
  </conditionalFormatting>
  <conditionalFormatting sqref="U8:U19">
    <cfRule type="cellIs" dxfId="8" priority="1" stopIfTrue="1" operator="greaterThan">
      <formula>0.0699</formula>
    </cfRule>
  </conditionalFormatting>
  <pageMargins left="0.75" right="0.75" top="1" bottom="1" header="0.5" footer="0.5"/>
  <pageSetup scale="53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S23"/>
  <sheetViews>
    <sheetView topLeftCell="B10" workbookViewId="0">
      <selection activeCell="F20" sqref="F20"/>
    </sheetView>
  </sheetViews>
  <sheetFormatPr defaultRowHeight="18.75" x14ac:dyDescent="0.3"/>
  <cols>
    <col min="1" max="1" width="9.140625" style="9"/>
    <col min="2" max="2" width="7.140625" style="9" customWidth="1"/>
    <col min="3" max="3" width="7.7109375" style="9" customWidth="1"/>
    <col min="4" max="4" width="27.5703125" style="9" bestFit="1" customWidth="1"/>
    <col min="5" max="5" width="12.85546875" style="9" bestFit="1" customWidth="1"/>
    <col min="6" max="6" width="29" style="9" bestFit="1" customWidth="1"/>
    <col min="7" max="7" width="13.5703125" style="9" bestFit="1" customWidth="1"/>
    <col min="8" max="8" width="14.5703125" style="66" customWidth="1"/>
    <col min="9" max="9" width="11.5703125" style="78" customWidth="1"/>
    <col min="10" max="10" width="10.5703125" style="66" customWidth="1"/>
    <col min="11" max="11" width="10.5703125" style="45" customWidth="1"/>
    <col min="12" max="12" width="11.28515625" style="9" customWidth="1"/>
    <col min="13" max="13" width="10.7109375" style="75" customWidth="1"/>
    <col min="14" max="14" width="9.85546875" style="9" customWidth="1"/>
    <col min="15" max="15" width="9.42578125" style="9" customWidth="1"/>
    <col min="16" max="16" width="8.28515625" style="9" customWidth="1"/>
    <col min="17" max="17" width="7.7109375" style="9" customWidth="1"/>
    <col min="18" max="18" width="2.140625" style="9" customWidth="1"/>
    <col min="19" max="19" width="9.140625" style="14"/>
    <col min="20" max="16384" width="9.140625" style="9"/>
  </cols>
  <sheetData>
    <row r="1" spans="2:19" x14ac:dyDescent="0.3">
      <c r="B1" s="8" t="s">
        <v>1495</v>
      </c>
      <c r="H1" s="10"/>
      <c r="I1" s="77"/>
      <c r="J1" s="10"/>
      <c r="K1" s="11"/>
      <c r="L1" s="12"/>
      <c r="M1" s="67"/>
      <c r="N1" s="12"/>
    </row>
    <row r="2" spans="2:19" x14ac:dyDescent="0.3">
      <c r="B2" s="8" t="s">
        <v>1</v>
      </c>
      <c r="F2" s="43" t="s">
        <v>1623</v>
      </c>
      <c r="G2" s="9" t="s">
        <v>2</v>
      </c>
      <c r="H2" s="10" t="s">
        <v>1670</v>
      </c>
      <c r="I2" s="77" t="s">
        <v>1671</v>
      </c>
      <c r="J2" s="10" t="s">
        <v>1672</v>
      </c>
      <c r="K2" s="11"/>
      <c r="L2" s="12"/>
      <c r="M2" s="67"/>
      <c r="N2" s="12"/>
    </row>
    <row r="3" spans="2:19" x14ac:dyDescent="0.3">
      <c r="B3" s="8" t="s">
        <v>4</v>
      </c>
      <c r="C3" s="9" t="s">
        <v>1496</v>
      </c>
      <c r="F3" s="9" t="s">
        <v>1654</v>
      </c>
      <c r="H3" s="10" t="s">
        <v>6</v>
      </c>
      <c r="I3" s="77" t="s">
        <v>1673</v>
      </c>
      <c r="J3" s="10" t="s">
        <v>1674</v>
      </c>
      <c r="K3" s="11"/>
      <c r="L3" s="12"/>
      <c r="M3" s="67"/>
      <c r="N3" s="12"/>
    </row>
    <row r="4" spans="2:19" x14ac:dyDescent="0.3">
      <c r="B4" s="8" t="s">
        <v>1622</v>
      </c>
      <c r="H4" s="10"/>
      <c r="I4" s="77"/>
      <c r="J4" s="10"/>
      <c r="K4" s="11"/>
      <c r="L4" s="12"/>
      <c r="M4" s="67"/>
      <c r="N4" s="15"/>
    </row>
    <row r="5" spans="2:19" x14ac:dyDescent="0.3">
      <c r="B5" s="8"/>
      <c r="D5" s="165"/>
      <c r="E5" s="165"/>
      <c r="F5" s="165"/>
      <c r="G5" s="165"/>
      <c r="H5" s="165"/>
      <c r="I5" s="165"/>
      <c r="J5" s="165"/>
      <c r="K5" s="16"/>
      <c r="L5" s="12"/>
      <c r="M5" s="67"/>
      <c r="N5" s="12"/>
      <c r="S5" s="17"/>
    </row>
    <row r="6" spans="2:19" ht="19.5" thickBot="1" x14ac:dyDescent="0.35">
      <c r="B6" s="18"/>
      <c r="C6" s="18"/>
      <c r="D6" s="18"/>
      <c r="E6" s="18"/>
      <c r="F6" s="18"/>
      <c r="G6" s="18"/>
      <c r="H6" s="19"/>
      <c r="I6" s="82"/>
      <c r="J6" s="19"/>
      <c r="K6" s="20"/>
      <c r="L6" s="21"/>
      <c r="M6" s="69">
        <f>380*2</f>
        <v>760</v>
      </c>
      <c r="N6" s="21"/>
      <c r="O6" s="18"/>
      <c r="P6" s="18"/>
      <c r="S6" s="17"/>
    </row>
    <row r="7" spans="2:19" ht="27.95" customHeight="1" x14ac:dyDescent="0.3">
      <c r="B7" s="60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1" t="s">
        <v>13</v>
      </c>
      <c r="H7" s="62" t="s">
        <v>1675</v>
      </c>
      <c r="I7" s="83" t="s">
        <v>1676</v>
      </c>
      <c r="J7" s="62" t="s">
        <v>16</v>
      </c>
      <c r="K7" s="63" t="s">
        <v>17</v>
      </c>
      <c r="L7" s="62" t="s">
        <v>20</v>
      </c>
      <c r="M7" s="73" t="s">
        <v>21</v>
      </c>
      <c r="N7" s="62" t="s">
        <v>22</v>
      </c>
      <c r="O7" s="61" t="s">
        <v>23</v>
      </c>
      <c r="P7" s="26" t="s">
        <v>24</v>
      </c>
      <c r="Q7" s="27" t="s">
        <v>25</v>
      </c>
    </row>
    <row r="8" spans="2:19" ht="27.95" customHeight="1" x14ac:dyDescent="0.3">
      <c r="B8" s="31" t="s">
        <v>1502</v>
      </c>
      <c r="C8" s="29">
        <v>0.40277777777777773</v>
      </c>
      <c r="D8" s="31" t="s">
        <v>1503</v>
      </c>
      <c r="E8" s="31" t="s">
        <v>1504</v>
      </c>
      <c r="F8" s="31" t="s">
        <v>1505</v>
      </c>
      <c r="G8" s="31" t="s">
        <v>1506</v>
      </c>
      <c r="H8" s="30" t="s">
        <v>1681</v>
      </c>
      <c r="I8" s="74" t="e">
        <f>SUM((H8/380)*100)</f>
        <v>#VALUE!</v>
      </c>
      <c r="J8" s="30" t="s">
        <v>1681</v>
      </c>
      <c r="K8" s="57" t="e">
        <f>SUM(J8/380)*100</f>
        <v>#VALUE!</v>
      </c>
      <c r="L8" s="72" t="s">
        <v>1681</v>
      </c>
      <c r="M8" s="74" t="e">
        <f t="shared" ref="M8:M23" si="0">SUM((L8/760)*100)</f>
        <v>#VALUE!</v>
      </c>
      <c r="N8" s="65"/>
      <c r="O8" s="57"/>
      <c r="P8" s="32"/>
      <c r="Q8" s="33"/>
      <c r="S8" s="34"/>
    </row>
    <row r="9" spans="2:19" ht="27.95" customHeight="1" x14ac:dyDescent="0.3">
      <c r="B9" s="31"/>
      <c r="C9" s="29">
        <v>0.40833333333333338</v>
      </c>
      <c r="D9" s="31" t="s">
        <v>1619</v>
      </c>
      <c r="E9" s="31"/>
      <c r="F9" s="31"/>
      <c r="G9" s="31"/>
      <c r="H9" s="30"/>
      <c r="I9" s="74">
        <f>SUM((H9/380)*100)</f>
        <v>0</v>
      </c>
      <c r="J9" s="30"/>
      <c r="K9" s="57">
        <f>SUM(J9/380)*100</f>
        <v>0</v>
      </c>
      <c r="L9" s="72" t="s">
        <v>1680</v>
      </c>
      <c r="M9" s="74" t="e">
        <f t="shared" si="0"/>
        <v>#VALUE!</v>
      </c>
      <c r="N9" s="65"/>
      <c r="O9" s="57"/>
      <c r="P9" s="32"/>
      <c r="Q9" s="33"/>
      <c r="S9" s="34"/>
    </row>
    <row r="10" spans="2:19" ht="27.95" customHeight="1" x14ac:dyDescent="0.3">
      <c r="B10" s="31">
        <v>679</v>
      </c>
      <c r="C10" s="29">
        <v>0.43611111111111112</v>
      </c>
      <c r="D10" s="31" t="s">
        <v>1655</v>
      </c>
      <c r="E10" s="31">
        <v>183407</v>
      </c>
      <c r="F10" s="31" t="s">
        <v>1656</v>
      </c>
      <c r="G10" s="31">
        <v>55453</v>
      </c>
      <c r="H10" s="30" t="s">
        <v>1650</v>
      </c>
      <c r="I10" s="74" t="e">
        <f>SUM((H10/380)*100)</f>
        <v>#VALUE!</v>
      </c>
      <c r="J10" s="30" t="s">
        <v>1650</v>
      </c>
      <c r="K10" s="57" t="e">
        <f>SUM(J10/380)*100</f>
        <v>#VALUE!</v>
      </c>
      <c r="L10" s="72" t="e">
        <f t="shared" ref="L10:L23" si="1">SUM(H10+J10)</f>
        <v>#VALUE!</v>
      </c>
      <c r="M10" s="74" t="e">
        <f t="shared" si="0"/>
        <v>#VALUE!</v>
      </c>
      <c r="N10" s="65"/>
      <c r="O10" s="57"/>
      <c r="P10" s="32"/>
      <c r="Q10" s="33"/>
      <c r="S10" s="34"/>
    </row>
    <row r="11" spans="2:19" ht="27.95" customHeight="1" x14ac:dyDescent="0.3">
      <c r="B11" s="31" t="s">
        <v>1534</v>
      </c>
      <c r="C11" s="29">
        <v>0.45277777777777778</v>
      </c>
      <c r="D11" s="31" t="s">
        <v>853</v>
      </c>
      <c r="E11" s="31" t="s">
        <v>854</v>
      </c>
      <c r="F11" s="31" t="s">
        <v>1419</v>
      </c>
      <c r="G11" s="31" t="s">
        <v>1420</v>
      </c>
      <c r="H11" s="30" t="s">
        <v>1650</v>
      </c>
      <c r="I11" s="74" t="s">
        <v>1650</v>
      </c>
      <c r="J11" s="30" t="s">
        <v>1650</v>
      </c>
      <c r="K11" s="35"/>
      <c r="L11" s="72" t="e">
        <f t="shared" si="1"/>
        <v>#VALUE!</v>
      </c>
      <c r="M11" s="74" t="e">
        <f t="shared" si="0"/>
        <v>#VALUE!</v>
      </c>
      <c r="N11" s="65"/>
      <c r="O11" s="57"/>
      <c r="P11" s="32"/>
      <c r="Q11" s="33"/>
      <c r="S11" s="34"/>
    </row>
    <row r="12" spans="2:19" ht="27.95" customHeight="1" x14ac:dyDescent="0.3">
      <c r="B12" s="31">
        <v>335</v>
      </c>
      <c r="C12" s="29">
        <v>0.43611111111111112</v>
      </c>
      <c r="D12" s="31" t="s">
        <v>1463</v>
      </c>
      <c r="E12" s="31" t="s">
        <v>1464</v>
      </c>
      <c r="F12" s="31" t="s">
        <v>1465</v>
      </c>
      <c r="G12" s="31" t="s">
        <v>1466</v>
      </c>
      <c r="H12" s="30" t="s">
        <v>1650</v>
      </c>
      <c r="I12" s="74" t="s">
        <v>1650</v>
      </c>
      <c r="J12" s="30" t="s">
        <v>1650</v>
      </c>
      <c r="K12" s="57"/>
      <c r="L12" s="72" t="e">
        <f t="shared" si="1"/>
        <v>#VALUE!</v>
      </c>
      <c r="M12" s="74" t="e">
        <f t="shared" si="0"/>
        <v>#VALUE!</v>
      </c>
      <c r="N12" s="65"/>
      <c r="O12" s="57"/>
      <c r="P12" s="32"/>
      <c r="Q12" s="33"/>
      <c r="S12" s="34"/>
    </row>
    <row r="13" spans="2:19" ht="27.95" customHeight="1" x14ac:dyDescent="0.3">
      <c r="B13" s="31" t="s">
        <v>1497</v>
      </c>
      <c r="C13" s="29">
        <v>0.3972222222222222</v>
      </c>
      <c r="D13" s="31" t="s">
        <v>1498</v>
      </c>
      <c r="E13" s="31" t="s">
        <v>1499</v>
      </c>
      <c r="F13" s="31" t="s">
        <v>1500</v>
      </c>
      <c r="G13" s="31" t="s">
        <v>1501</v>
      </c>
      <c r="H13" s="30">
        <v>255.5</v>
      </c>
      <c r="I13" s="74">
        <f t="shared" ref="I13:I23" si="2">SUM((H13/380)*100)</f>
        <v>67.236842105263165</v>
      </c>
      <c r="J13" s="30">
        <v>273</v>
      </c>
      <c r="K13" s="57">
        <f t="shared" ref="K13:K23" si="3">SUM(J13/380)*100</f>
        <v>71.84210526315789</v>
      </c>
      <c r="L13" s="72">
        <f t="shared" si="1"/>
        <v>528.5</v>
      </c>
      <c r="M13" s="74">
        <f t="shared" si="0"/>
        <v>69.539473684210535</v>
      </c>
      <c r="N13" s="65">
        <v>85</v>
      </c>
      <c r="O13" s="57" t="s">
        <v>1683</v>
      </c>
      <c r="P13" s="32"/>
      <c r="Q13" s="33"/>
      <c r="S13" s="34"/>
    </row>
    <row r="14" spans="2:19" ht="27.95" customHeight="1" x14ac:dyDescent="0.3">
      <c r="B14" s="31" t="s">
        <v>1522</v>
      </c>
      <c r="C14" s="29">
        <v>0.39166666666666666</v>
      </c>
      <c r="D14" s="31" t="s">
        <v>1409</v>
      </c>
      <c r="E14" s="31" t="s">
        <v>1410</v>
      </c>
      <c r="F14" s="31" t="s">
        <v>1411</v>
      </c>
      <c r="G14" s="31" t="s">
        <v>1412</v>
      </c>
      <c r="H14" s="30">
        <v>255.5</v>
      </c>
      <c r="I14" s="74">
        <f t="shared" si="2"/>
        <v>67.236842105263165</v>
      </c>
      <c r="J14" s="30">
        <v>250.5</v>
      </c>
      <c r="K14" s="57">
        <f t="shared" si="3"/>
        <v>65.921052631578945</v>
      </c>
      <c r="L14" s="72">
        <f t="shared" si="1"/>
        <v>506</v>
      </c>
      <c r="M14" s="74">
        <f t="shared" si="0"/>
        <v>66.578947368421055</v>
      </c>
      <c r="N14" s="65">
        <v>80.5</v>
      </c>
      <c r="O14" s="57" t="s">
        <v>1684</v>
      </c>
      <c r="P14" s="32"/>
      <c r="Q14" s="33"/>
      <c r="S14" s="34"/>
    </row>
    <row r="15" spans="2:19" ht="27.95" customHeight="1" x14ac:dyDescent="0.3">
      <c r="B15" s="31" t="s">
        <v>1540</v>
      </c>
      <c r="C15" s="29">
        <v>0.43055555555555558</v>
      </c>
      <c r="D15" s="31" t="s">
        <v>1541</v>
      </c>
      <c r="E15" s="31" t="s">
        <v>1542</v>
      </c>
      <c r="F15" s="31" t="s">
        <v>1543</v>
      </c>
      <c r="G15" s="31" t="s">
        <v>1544</v>
      </c>
      <c r="H15" s="30">
        <v>250</v>
      </c>
      <c r="I15" s="74">
        <f t="shared" si="2"/>
        <v>65.789473684210535</v>
      </c>
      <c r="J15" s="30">
        <v>249.5</v>
      </c>
      <c r="K15" s="57">
        <f t="shared" si="3"/>
        <v>65.65789473684211</v>
      </c>
      <c r="L15" s="72">
        <f t="shared" si="1"/>
        <v>499.5</v>
      </c>
      <c r="M15" s="74">
        <f t="shared" si="0"/>
        <v>65.723684210526315</v>
      </c>
      <c r="N15" s="65">
        <v>80</v>
      </c>
      <c r="O15" s="57">
        <v>3</v>
      </c>
      <c r="P15" s="32"/>
      <c r="Q15" s="33"/>
      <c r="S15" s="34"/>
    </row>
    <row r="16" spans="2:19" ht="27.95" customHeight="1" x14ac:dyDescent="0.3">
      <c r="B16" s="31" t="s">
        <v>1418</v>
      </c>
      <c r="C16" s="29">
        <v>0.44166666666666665</v>
      </c>
      <c r="D16" s="31" t="s">
        <v>1437</v>
      </c>
      <c r="E16" s="31" t="s">
        <v>1438</v>
      </c>
      <c r="F16" s="31" t="s">
        <v>1439</v>
      </c>
      <c r="G16" s="31" t="s">
        <v>1440</v>
      </c>
      <c r="H16" s="30">
        <v>252.5</v>
      </c>
      <c r="I16" s="74">
        <f t="shared" si="2"/>
        <v>66.44736842105263</v>
      </c>
      <c r="J16" s="30">
        <v>246.5</v>
      </c>
      <c r="K16" s="57">
        <f t="shared" si="3"/>
        <v>64.868421052631575</v>
      </c>
      <c r="L16" s="72">
        <f t="shared" si="1"/>
        <v>499</v>
      </c>
      <c r="M16" s="74">
        <f t="shared" si="0"/>
        <v>65.65789473684211</v>
      </c>
      <c r="N16" s="65">
        <v>81.5</v>
      </c>
      <c r="O16" s="57">
        <v>4</v>
      </c>
      <c r="P16" s="32"/>
      <c r="Q16" s="33"/>
      <c r="S16" s="34"/>
    </row>
    <row r="17" spans="2:19" ht="27.95" customHeight="1" x14ac:dyDescent="0.3">
      <c r="B17" s="31" t="s">
        <v>1507</v>
      </c>
      <c r="C17" s="29">
        <v>0.41388888888888892</v>
      </c>
      <c r="D17" s="31" t="s">
        <v>1508</v>
      </c>
      <c r="E17" s="31" t="s">
        <v>1509</v>
      </c>
      <c r="F17" s="31" t="s">
        <v>1510</v>
      </c>
      <c r="G17" s="31" t="s">
        <v>1511</v>
      </c>
      <c r="H17" s="30">
        <v>253.5</v>
      </c>
      <c r="I17" s="74">
        <f t="shared" si="2"/>
        <v>66.71052631578948</v>
      </c>
      <c r="J17" s="30">
        <v>238.5</v>
      </c>
      <c r="K17" s="57">
        <f t="shared" si="3"/>
        <v>62.763157894736842</v>
      </c>
      <c r="L17" s="72">
        <f t="shared" si="1"/>
        <v>492</v>
      </c>
      <c r="M17" s="74">
        <f t="shared" si="0"/>
        <v>64.736842105263165</v>
      </c>
      <c r="N17" s="65">
        <v>80</v>
      </c>
      <c r="O17" s="57">
        <v>5</v>
      </c>
      <c r="P17" s="32"/>
      <c r="Q17" s="33"/>
      <c r="S17" s="34"/>
    </row>
    <row r="18" spans="2:19" ht="27.95" customHeight="1" x14ac:dyDescent="0.3">
      <c r="B18" s="31">
        <v>213</v>
      </c>
      <c r="C18" s="29">
        <v>0.44722222222222219</v>
      </c>
      <c r="D18" s="31" t="s">
        <v>822</v>
      </c>
      <c r="E18" s="31" t="s">
        <v>823</v>
      </c>
      <c r="F18" s="31" t="s">
        <v>1523</v>
      </c>
      <c r="G18" s="31" t="s">
        <v>1524</v>
      </c>
      <c r="H18" s="30">
        <v>251.5</v>
      </c>
      <c r="I18" s="74">
        <f t="shared" si="2"/>
        <v>66.184210526315795</v>
      </c>
      <c r="J18" s="30">
        <v>235.5</v>
      </c>
      <c r="K18" s="57">
        <f t="shared" si="3"/>
        <v>61.973684210526315</v>
      </c>
      <c r="L18" s="72">
        <f t="shared" si="1"/>
        <v>487</v>
      </c>
      <c r="M18" s="74">
        <f t="shared" si="0"/>
        <v>64.078947368421055</v>
      </c>
      <c r="N18" s="65">
        <v>78</v>
      </c>
      <c r="O18" s="57">
        <v>6</v>
      </c>
      <c r="P18" s="32"/>
      <c r="Q18" s="33"/>
      <c r="S18" s="34"/>
    </row>
    <row r="19" spans="2:19" ht="27.95" customHeight="1" x14ac:dyDescent="0.3">
      <c r="B19" s="31" t="s">
        <v>1525</v>
      </c>
      <c r="C19" s="29">
        <v>0.375</v>
      </c>
      <c r="D19" s="31" t="s">
        <v>1526</v>
      </c>
      <c r="E19" s="31" t="s">
        <v>1527</v>
      </c>
      <c r="F19" s="31" t="s">
        <v>1528</v>
      </c>
      <c r="G19" s="31" t="s">
        <v>1529</v>
      </c>
      <c r="H19" s="30">
        <v>242.5</v>
      </c>
      <c r="I19" s="74">
        <f t="shared" si="2"/>
        <v>63.815789473684212</v>
      </c>
      <c r="J19" s="30">
        <v>242.5</v>
      </c>
      <c r="K19" s="57">
        <f t="shared" si="3"/>
        <v>63.815789473684212</v>
      </c>
      <c r="L19" s="72">
        <f t="shared" si="1"/>
        <v>485</v>
      </c>
      <c r="M19" s="74">
        <f t="shared" si="0"/>
        <v>63.815789473684212</v>
      </c>
      <c r="N19" s="65">
        <v>79</v>
      </c>
      <c r="O19" s="57">
        <v>7</v>
      </c>
      <c r="P19" s="32"/>
      <c r="Q19" s="33"/>
      <c r="S19" s="34"/>
    </row>
    <row r="20" spans="2:19" ht="27.95" customHeight="1" x14ac:dyDescent="0.3">
      <c r="B20" s="31">
        <v>439</v>
      </c>
      <c r="C20" s="29">
        <v>0.38611111111111113</v>
      </c>
      <c r="D20" s="31" t="s">
        <v>1535</v>
      </c>
      <c r="E20" s="31" t="s">
        <v>1536</v>
      </c>
      <c r="F20" s="31" t="s">
        <v>1537</v>
      </c>
      <c r="G20" s="31" t="s">
        <v>1538</v>
      </c>
      <c r="H20" s="30">
        <v>239</v>
      </c>
      <c r="I20" s="74">
        <f t="shared" si="2"/>
        <v>62.89473684210526</v>
      </c>
      <c r="J20" s="30">
        <v>243</v>
      </c>
      <c r="K20" s="57">
        <f t="shared" si="3"/>
        <v>63.94736842105263</v>
      </c>
      <c r="L20" s="72">
        <f t="shared" si="1"/>
        <v>482</v>
      </c>
      <c r="M20" s="74">
        <f t="shared" si="0"/>
        <v>63.421052631578945</v>
      </c>
      <c r="N20" s="65">
        <v>77.5</v>
      </c>
      <c r="O20" s="57">
        <v>8</v>
      </c>
      <c r="P20" s="32"/>
      <c r="Q20" s="33"/>
      <c r="S20" s="34"/>
    </row>
    <row r="21" spans="2:19" ht="27.95" customHeight="1" x14ac:dyDescent="0.3">
      <c r="B21" s="31" t="s">
        <v>1517</v>
      </c>
      <c r="C21" s="29">
        <v>0.42499999999999999</v>
      </c>
      <c r="D21" s="31" t="s">
        <v>1518</v>
      </c>
      <c r="E21" s="31" t="s">
        <v>1519</v>
      </c>
      <c r="F21" s="31" t="s">
        <v>1520</v>
      </c>
      <c r="G21" s="31" t="s">
        <v>1521</v>
      </c>
      <c r="H21" s="30">
        <v>247.5</v>
      </c>
      <c r="I21" s="74">
        <f t="shared" si="2"/>
        <v>65.131578947368425</v>
      </c>
      <c r="J21" s="30">
        <v>232.5</v>
      </c>
      <c r="K21" s="57">
        <f t="shared" si="3"/>
        <v>61.184210526315788</v>
      </c>
      <c r="L21" s="72">
        <f t="shared" si="1"/>
        <v>480</v>
      </c>
      <c r="M21" s="74">
        <f t="shared" si="0"/>
        <v>63.157894736842103</v>
      </c>
      <c r="N21" s="65">
        <v>76</v>
      </c>
      <c r="O21" s="57">
        <v>9</v>
      </c>
      <c r="P21" s="32"/>
      <c r="Q21" s="33"/>
      <c r="S21" s="34"/>
    </row>
    <row r="22" spans="2:19" ht="27.95" customHeight="1" x14ac:dyDescent="0.3">
      <c r="B22" s="31" t="s">
        <v>1512</v>
      </c>
      <c r="C22" s="29">
        <v>0.41944444444444445</v>
      </c>
      <c r="D22" s="31" t="s">
        <v>1513</v>
      </c>
      <c r="E22" s="31" t="s">
        <v>1514</v>
      </c>
      <c r="F22" s="31" t="s">
        <v>1515</v>
      </c>
      <c r="G22" s="31" t="s">
        <v>1516</v>
      </c>
      <c r="H22" s="30">
        <v>240.5</v>
      </c>
      <c r="I22" s="74">
        <f t="shared" si="2"/>
        <v>63.289473684210527</v>
      </c>
      <c r="J22" s="30">
        <v>234.5</v>
      </c>
      <c r="K22" s="57">
        <f t="shared" si="3"/>
        <v>61.710526315789473</v>
      </c>
      <c r="L22" s="72">
        <f t="shared" si="1"/>
        <v>475</v>
      </c>
      <c r="M22" s="74">
        <f t="shared" si="0"/>
        <v>62.5</v>
      </c>
      <c r="N22" s="65">
        <v>78</v>
      </c>
      <c r="O22" s="57">
        <v>10</v>
      </c>
      <c r="P22" s="32"/>
      <c r="Q22" s="33"/>
      <c r="S22" s="34"/>
    </row>
    <row r="23" spans="2:19" ht="27.95" customHeight="1" x14ac:dyDescent="0.3">
      <c r="B23" s="31">
        <v>183</v>
      </c>
      <c r="C23" s="29">
        <v>0.38055555555555554</v>
      </c>
      <c r="D23" s="31" t="s">
        <v>1530</v>
      </c>
      <c r="E23" s="31" t="s">
        <v>1531</v>
      </c>
      <c r="F23" s="31" t="s">
        <v>1532</v>
      </c>
      <c r="G23" s="31" t="s">
        <v>1533</v>
      </c>
      <c r="H23" s="30">
        <v>239</v>
      </c>
      <c r="I23" s="74">
        <f t="shared" si="2"/>
        <v>62.89473684210526</v>
      </c>
      <c r="J23" s="30">
        <v>224.5</v>
      </c>
      <c r="K23" s="57">
        <f t="shared" si="3"/>
        <v>59.078947368421055</v>
      </c>
      <c r="L23" s="72">
        <f t="shared" si="1"/>
        <v>463.5</v>
      </c>
      <c r="M23" s="74">
        <f t="shared" si="0"/>
        <v>60.986842105263165</v>
      </c>
      <c r="N23" s="65">
        <v>75.5</v>
      </c>
      <c r="O23" s="57"/>
      <c r="P23" s="32"/>
      <c r="Q23" s="33"/>
    </row>
  </sheetData>
  <sortState ref="B8:Q23">
    <sortCondition descending="1" ref="M8:M23"/>
  </sortState>
  <mergeCells count="1">
    <mergeCell ref="D5:J5"/>
  </mergeCells>
  <conditionalFormatting sqref="S8:S22">
    <cfRule type="cellIs" dxfId="7" priority="2" stopIfTrue="1" operator="greaterThan">
      <formula>6.99</formula>
    </cfRule>
  </conditionalFormatting>
  <conditionalFormatting sqref="S8:S22">
    <cfRule type="cellIs" dxfId="6" priority="1" stopIfTrue="1" operator="greaterThan">
      <formula>0.0699</formula>
    </cfRule>
  </conditionalFormatting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S18"/>
  <sheetViews>
    <sheetView topLeftCell="C6" workbookViewId="0">
      <selection activeCell="K15" sqref="K15"/>
    </sheetView>
  </sheetViews>
  <sheetFormatPr defaultRowHeight="18.75" x14ac:dyDescent="0.3"/>
  <cols>
    <col min="1" max="1" width="9.140625" style="9"/>
    <col min="2" max="2" width="5.7109375" style="9" customWidth="1"/>
    <col min="3" max="3" width="7.7109375" style="9" customWidth="1"/>
    <col min="4" max="4" width="23.42578125" style="9" bestFit="1" customWidth="1"/>
    <col min="5" max="5" width="12.85546875" style="9" bestFit="1" customWidth="1"/>
    <col min="6" max="6" width="26" style="9" bestFit="1" customWidth="1"/>
    <col min="7" max="7" width="13.5703125" style="9" bestFit="1" customWidth="1"/>
    <col min="8" max="8" width="11" style="10" customWidth="1"/>
    <col min="9" max="9" width="10.140625" style="77" customWidth="1"/>
    <col min="10" max="10" width="10.5703125" style="10" customWidth="1"/>
    <col min="11" max="11" width="13" style="77" customWidth="1"/>
    <col min="12" max="12" width="10.7109375" style="12" customWidth="1"/>
    <col min="13" max="13" width="13.7109375" style="67" customWidth="1"/>
    <col min="14" max="14" width="10.28515625" style="12" customWidth="1"/>
    <col min="15" max="15" width="9.28515625" style="9" customWidth="1"/>
    <col min="16" max="16" width="8.28515625" style="9" customWidth="1"/>
    <col min="17" max="17" width="7.7109375" style="9" customWidth="1"/>
    <col min="18" max="18" width="2.140625" style="9" customWidth="1"/>
    <col min="19" max="19" width="9.140625" style="14"/>
    <col min="20" max="16384" width="9.140625" style="9"/>
  </cols>
  <sheetData>
    <row r="1" spans="2:19" x14ac:dyDescent="0.3">
      <c r="B1" s="8" t="s">
        <v>1545</v>
      </c>
    </row>
    <row r="2" spans="2:19" x14ac:dyDescent="0.3">
      <c r="B2" s="8" t="s">
        <v>1</v>
      </c>
      <c r="F2" s="43" t="s">
        <v>1620</v>
      </c>
      <c r="G2" s="9" t="s">
        <v>2</v>
      </c>
      <c r="H2" s="10" t="s">
        <v>6</v>
      </c>
      <c r="I2" s="77" t="s">
        <v>1673</v>
      </c>
      <c r="J2" s="10" t="s">
        <v>1674</v>
      </c>
    </row>
    <row r="3" spans="2:19" x14ac:dyDescent="0.3">
      <c r="B3" s="8" t="s">
        <v>4</v>
      </c>
      <c r="C3" s="9" t="s">
        <v>1496</v>
      </c>
      <c r="F3" s="9" t="s">
        <v>1654</v>
      </c>
      <c r="H3" s="10" t="s">
        <v>1666</v>
      </c>
      <c r="I3" s="77" t="s">
        <v>1677</v>
      </c>
      <c r="J3" s="10" t="s">
        <v>1678</v>
      </c>
    </row>
    <row r="4" spans="2:19" x14ac:dyDescent="0.3">
      <c r="B4" s="8" t="s">
        <v>1624</v>
      </c>
      <c r="N4" s="15"/>
    </row>
    <row r="5" spans="2:19" x14ac:dyDescent="0.3">
      <c r="B5" s="8"/>
      <c r="D5" s="165"/>
      <c r="E5" s="165"/>
      <c r="F5" s="165"/>
      <c r="G5" s="165"/>
      <c r="H5" s="165"/>
      <c r="I5" s="165"/>
      <c r="J5" s="165"/>
      <c r="K5" s="84"/>
      <c r="S5" s="17"/>
    </row>
    <row r="6" spans="2:19" ht="19.5" thickBot="1" x14ac:dyDescent="0.35">
      <c r="B6" s="18"/>
      <c r="C6" s="18"/>
      <c r="D6" s="18"/>
      <c r="E6" s="18"/>
      <c r="F6" s="18"/>
      <c r="G6" s="18"/>
      <c r="H6" s="19"/>
      <c r="I6" s="82"/>
      <c r="J6" s="19"/>
      <c r="K6" s="82"/>
      <c r="L6" s="21"/>
      <c r="M6" s="69"/>
      <c r="N6" s="21"/>
      <c r="O6" s="18"/>
      <c r="P6" s="18"/>
      <c r="S6" s="17"/>
    </row>
    <row r="7" spans="2:19" ht="27.95" customHeight="1" x14ac:dyDescent="0.3">
      <c r="B7" s="60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1" t="s">
        <v>13</v>
      </c>
      <c r="H7" s="62" t="s">
        <v>16</v>
      </c>
      <c r="I7" s="83" t="s">
        <v>17</v>
      </c>
      <c r="J7" s="62" t="s">
        <v>18</v>
      </c>
      <c r="K7" s="83" t="s">
        <v>19</v>
      </c>
      <c r="L7" s="62" t="s">
        <v>20</v>
      </c>
      <c r="M7" s="73" t="s">
        <v>21</v>
      </c>
      <c r="N7" s="62" t="s">
        <v>22</v>
      </c>
      <c r="O7" s="61" t="s">
        <v>23</v>
      </c>
      <c r="P7" s="26" t="s">
        <v>24</v>
      </c>
      <c r="Q7" s="27" t="s">
        <v>25</v>
      </c>
    </row>
    <row r="8" spans="2:19" ht="27.95" customHeight="1" x14ac:dyDescent="0.3">
      <c r="B8" s="28" t="s">
        <v>1546</v>
      </c>
      <c r="C8" s="29">
        <v>0.47916666666666669</v>
      </c>
      <c r="D8" s="28" t="s">
        <v>1547</v>
      </c>
      <c r="E8" s="28" t="s">
        <v>1548</v>
      </c>
      <c r="F8" s="28" t="s">
        <v>1549</v>
      </c>
      <c r="G8" s="28" t="s">
        <v>1550</v>
      </c>
      <c r="H8" s="30" t="s">
        <v>1650</v>
      </c>
      <c r="I8" s="74" t="s">
        <v>1650</v>
      </c>
      <c r="J8" s="30" t="s">
        <v>1650</v>
      </c>
      <c r="K8" s="74" t="e">
        <f t="shared" ref="K8:K18" si="0">SUM((J8/380)*100)</f>
        <v>#VALUE!</v>
      </c>
      <c r="L8" s="57"/>
      <c r="M8" s="74" t="s">
        <v>1687</v>
      </c>
      <c r="N8" s="65"/>
      <c r="O8" s="57"/>
      <c r="P8" s="57"/>
      <c r="Q8" s="57"/>
      <c r="S8" s="34"/>
    </row>
    <row r="9" spans="2:19" ht="27.95" customHeight="1" x14ac:dyDescent="0.3">
      <c r="B9" s="28" t="s">
        <v>1556</v>
      </c>
      <c r="C9" s="29">
        <v>0.49027777777777781</v>
      </c>
      <c r="D9" s="28" t="s">
        <v>1557</v>
      </c>
      <c r="E9" s="28" t="s">
        <v>1558</v>
      </c>
      <c r="F9" s="28" t="s">
        <v>1559</v>
      </c>
      <c r="G9" s="28" t="s">
        <v>1560</v>
      </c>
      <c r="H9" s="30" t="s">
        <v>1685</v>
      </c>
      <c r="I9" s="74" t="e">
        <f t="shared" ref="I9:I18" si="1">SUM((H9/380)*100)</f>
        <v>#VALUE!</v>
      </c>
      <c r="J9" s="30"/>
      <c r="K9" s="74">
        <f t="shared" si="0"/>
        <v>0</v>
      </c>
      <c r="L9" s="72" t="e">
        <f t="shared" ref="L9:L18" si="2">SUM(H9+J9)</f>
        <v>#VALUE!</v>
      </c>
      <c r="M9" s="74" t="s">
        <v>1686</v>
      </c>
      <c r="N9" s="65" t="s">
        <v>1685</v>
      </c>
      <c r="O9" s="57"/>
      <c r="P9" s="57"/>
      <c r="Q9" s="57"/>
      <c r="S9" s="34"/>
    </row>
    <row r="10" spans="2:19" ht="27.95" customHeight="1" x14ac:dyDescent="0.3">
      <c r="B10" s="28" t="s">
        <v>1566</v>
      </c>
      <c r="C10" s="29">
        <v>0.49583333333333335</v>
      </c>
      <c r="D10" s="28" t="s">
        <v>1567</v>
      </c>
      <c r="E10" s="28" t="s">
        <v>1568</v>
      </c>
      <c r="F10" s="28" t="s">
        <v>1569</v>
      </c>
      <c r="G10" s="28" t="s">
        <v>1570</v>
      </c>
      <c r="H10" s="30" t="s">
        <v>1650</v>
      </c>
      <c r="I10" s="74" t="e">
        <f t="shared" si="1"/>
        <v>#VALUE!</v>
      </c>
      <c r="J10" s="30" t="s">
        <v>1650</v>
      </c>
      <c r="K10" s="74" t="e">
        <f t="shared" si="0"/>
        <v>#VALUE!</v>
      </c>
      <c r="L10" s="72" t="e">
        <f t="shared" si="2"/>
        <v>#VALUE!</v>
      </c>
      <c r="M10" s="74" t="s">
        <v>1687</v>
      </c>
      <c r="N10" s="65"/>
      <c r="O10" s="57"/>
      <c r="P10" s="57"/>
      <c r="Q10" s="57"/>
      <c r="S10" s="34"/>
    </row>
    <row r="11" spans="2:19" ht="27.95" customHeight="1" x14ac:dyDescent="0.3">
      <c r="B11" s="28">
        <v>394</v>
      </c>
      <c r="C11" s="29">
        <v>0.50138888888888888</v>
      </c>
      <c r="D11" s="28" t="s">
        <v>1588</v>
      </c>
      <c r="E11" s="28" t="s">
        <v>1589</v>
      </c>
      <c r="F11" s="28" t="s">
        <v>1590</v>
      </c>
      <c r="G11" s="28" t="s">
        <v>1591</v>
      </c>
      <c r="H11" s="30" t="s">
        <v>1686</v>
      </c>
      <c r="I11" s="74" t="e">
        <f t="shared" si="1"/>
        <v>#VALUE!</v>
      </c>
      <c r="J11" s="30" t="s">
        <v>1686</v>
      </c>
      <c r="K11" s="74" t="e">
        <f t="shared" si="0"/>
        <v>#VALUE!</v>
      </c>
      <c r="L11" s="72" t="e">
        <f t="shared" si="2"/>
        <v>#VALUE!</v>
      </c>
      <c r="M11" s="74" t="s">
        <v>1686</v>
      </c>
      <c r="N11" s="65"/>
      <c r="O11" s="57"/>
      <c r="P11" s="57"/>
      <c r="Q11" s="57"/>
      <c r="S11" s="34"/>
    </row>
    <row r="12" spans="2:19" ht="27.95" customHeight="1" x14ac:dyDescent="0.3">
      <c r="B12" s="31">
        <v>199</v>
      </c>
      <c r="C12" s="29">
        <v>0.53472222222222221</v>
      </c>
      <c r="D12" s="28" t="s">
        <v>1562</v>
      </c>
      <c r="E12" s="28" t="s">
        <v>1563</v>
      </c>
      <c r="F12" s="28" t="s">
        <v>1564</v>
      </c>
      <c r="G12" s="28" t="s">
        <v>1565</v>
      </c>
      <c r="H12" s="30">
        <v>263</v>
      </c>
      <c r="I12" s="74">
        <f t="shared" si="1"/>
        <v>69.21052631578948</v>
      </c>
      <c r="J12" s="30">
        <v>260.5</v>
      </c>
      <c r="K12" s="74">
        <f t="shared" si="0"/>
        <v>68.55263157894737</v>
      </c>
      <c r="L12" s="72">
        <f t="shared" si="2"/>
        <v>523.5</v>
      </c>
      <c r="M12" s="74">
        <f t="shared" ref="M12:M18" si="3">SUM((L12/760)*100)</f>
        <v>68.881578947368411</v>
      </c>
      <c r="N12" s="65">
        <v>84</v>
      </c>
      <c r="O12" s="57" t="s">
        <v>1688</v>
      </c>
      <c r="P12" s="57"/>
      <c r="Q12" s="57"/>
      <c r="S12" s="34"/>
    </row>
    <row r="13" spans="2:19" ht="27.95" customHeight="1" x14ac:dyDescent="0.3">
      <c r="B13" s="28" t="s">
        <v>1551</v>
      </c>
      <c r="C13" s="29">
        <v>0.48472222222222222</v>
      </c>
      <c r="D13" s="28" t="s">
        <v>1552</v>
      </c>
      <c r="E13" s="28" t="s">
        <v>1553</v>
      </c>
      <c r="F13" s="28" t="s">
        <v>1554</v>
      </c>
      <c r="G13" s="28" t="s">
        <v>1555</v>
      </c>
      <c r="H13" s="30">
        <v>253</v>
      </c>
      <c r="I13" s="74">
        <f t="shared" si="1"/>
        <v>66.578947368421055</v>
      </c>
      <c r="J13" s="30">
        <v>253.5</v>
      </c>
      <c r="K13" s="74">
        <f t="shared" si="0"/>
        <v>66.71052631578948</v>
      </c>
      <c r="L13" s="72">
        <f t="shared" si="2"/>
        <v>506.5</v>
      </c>
      <c r="M13" s="74">
        <f t="shared" si="3"/>
        <v>66.644736842105274</v>
      </c>
      <c r="N13" s="65">
        <v>81.5</v>
      </c>
      <c r="O13" s="57" t="s">
        <v>1689</v>
      </c>
      <c r="P13" s="57"/>
      <c r="Q13" s="57"/>
      <c r="S13" s="34"/>
    </row>
    <row r="14" spans="2:19" ht="27.95" customHeight="1" x14ac:dyDescent="0.3">
      <c r="B14" s="28" t="s">
        <v>1583</v>
      </c>
      <c r="C14" s="29">
        <v>0.52361111111111114</v>
      </c>
      <c r="D14" s="28" t="s">
        <v>1584</v>
      </c>
      <c r="E14" s="28" t="s">
        <v>1585</v>
      </c>
      <c r="F14" s="28" t="s">
        <v>1586</v>
      </c>
      <c r="G14" s="28" t="s">
        <v>1587</v>
      </c>
      <c r="H14" s="30">
        <v>255.5</v>
      </c>
      <c r="I14" s="74">
        <f t="shared" si="1"/>
        <v>67.236842105263165</v>
      </c>
      <c r="J14" s="30">
        <v>250</v>
      </c>
      <c r="K14" s="74">
        <f t="shared" si="0"/>
        <v>65.789473684210535</v>
      </c>
      <c r="L14" s="72">
        <f t="shared" si="2"/>
        <v>505.5</v>
      </c>
      <c r="M14" s="74">
        <f t="shared" si="3"/>
        <v>66.513157894736835</v>
      </c>
      <c r="N14" s="65">
        <v>83.5</v>
      </c>
      <c r="O14" s="57">
        <v>3</v>
      </c>
      <c r="P14" s="57"/>
      <c r="Q14" s="57"/>
      <c r="S14" s="34"/>
    </row>
    <row r="15" spans="2:19" ht="27.95" customHeight="1" x14ac:dyDescent="0.3">
      <c r="B15" s="28">
        <v>288</v>
      </c>
      <c r="C15" s="29">
        <v>0.52916666666666667</v>
      </c>
      <c r="D15" s="28" t="s">
        <v>1571</v>
      </c>
      <c r="E15" s="28" t="s">
        <v>1572</v>
      </c>
      <c r="F15" s="28" t="s">
        <v>1573</v>
      </c>
      <c r="G15" s="28" t="s">
        <v>1574</v>
      </c>
      <c r="H15" s="30">
        <v>246</v>
      </c>
      <c r="I15" s="74">
        <f t="shared" si="1"/>
        <v>64.736842105263165</v>
      </c>
      <c r="J15" s="30">
        <v>259</v>
      </c>
      <c r="K15" s="74">
        <f t="shared" si="0"/>
        <v>68.15789473684211</v>
      </c>
      <c r="L15" s="72">
        <f t="shared" si="2"/>
        <v>505</v>
      </c>
      <c r="M15" s="74">
        <f t="shared" si="3"/>
        <v>66.44736842105263</v>
      </c>
      <c r="N15" s="65">
        <v>83.5</v>
      </c>
      <c r="O15" s="57">
        <v>4</v>
      </c>
      <c r="P15" s="57"/>
      <c r="Q15" s="57"/>
      <c r="S15" s="34"/>
    </row>
    <row r="16" spans="2:19" ht="27.95" customHeight="1" x14ac:dyDescent="0.3">
      <c r="B16" s="28" t="s">
        <v>1575</v>
      </c>
      <c r="C16" s="29">
        <v>0.51250000000000007</v>
      </c>
      <c r="D16" s="28" t="s">
        <v>1357</v>
      </c>
      <c r="E16" s="28" t="s">
        <v>1358</v>
      </c>
      <c r="F16" s="28" t="s">
        <v>1576</v>
      </c>
      <c r="G16" s="28" t="s">
        <v>1577</v>
      </c>
      <c r="H16" s="30">
        <v>255</v>
      </c>
      <c r="I16" s="74">
        <f t="shared" si="1"/>
        <v>67.10526315789474</v>
      </c>
      <c r="J16" s="30">
        <v>247</v>
      </c>
      <c r="K16" s="74">
        <f t="shared" si="0"/>
        <v>65</v>
      </c>
      <c r="L16" s="72">
        <f t="shared" si="2"/>
        <v>502</v>
      </c>
      <c r="M16" s="74">
        <f t="shared" si="3"/>
        <v>66.05263157894737</v>
      </c>
      <c r="N16" s="65">
        <v>80.5</v>
      </c>
      <c r="O16" s="57">
        <v>5</v>
      </c>
      <c r="P16" s="57"/>
      <c r="Q16" s="57"/>
      <c r="S16" s="34"/>
    </row>
    <row r="17" spans="2:19" ht="27.95" customHeight="1" x14ac:dyDescent="0.3">
      <c r="B17" s="28" t="s">
        <v>1578</v>
      </c>
      <c r="C17" s="29">
        <v>0.5180555555555556</v>
      </c>
      <c r="D17" s="28" t="s">
        <v>1579</v>
      </c>
      <c r="E17" s="28" t="s">
        <v>1580</v>
      </c>
      <c r="F17" s="28" t="s">
        <v>1581</v>
      </c>
      <c r="G17" s="28" t="s">
        <v>1582</v>
      </c>
      <c r="H17" s="30">
        <v>235</v>
      </c>
      <c r="I17" s="74">
        <f t="shared" si="1"/>
        <v>61.842105263157897</v>
      </c>
      <c r="J17" s="30">
        <v>237</v>
      </c>
      <c r="K17" s="74">
        <f t="shared" si="0"/>
        <v>62.368421052631582</v>
      </c>
      <c r="L17" s="72">
        <f t="shared" si="2"/>
        <v>472</v>
      </c>
      <c r="M17" s="74">
        <f t="shared" si="3"/>
        <v>62.10526315789474</v>
      </c>
      <c r="N17" s="65">
        <v>76.5</v>
      </c>
      <c r="O17" s="57">
        <v>6</v>
      </c>
      <c r="P17" s="57"/>
      <c r="Q17" s="57"/>
      <c r="S17" s="34"/>
    </row>
    <row r="18" spans="2:19" ht="27.95" customHeight="1" x14ac:dyDescent="0.3">
      <c r="B18" s="31"/>
      <c r="C18" s="29">
        <v>0.50694444444444442</v>
      </c>
      <c r="D18" s="31"/>
      <c r="E18" s="31"/>
      <c r="F18" s="31"/>
      <c r="G18" s="31"/>
      <c r="H18" s="30">
        <v>0</v>
      </c>
      <c r="I18" s="74">
        <f t="shared" si="1"/>
        <v>0</v>
      </c>
      <c r="J18" s="30"/>
      <c r="K18" s="74">
        <f t="shared" si="0"/>
        <v>0</v>
      </c>
      <c r="L18" s="72">
        <f t="shared" si="2"/>
        <v>0</v>
      </c>
      <c r="M18" s="74">
        <f t="shared" si="3"/>
        <v>0</v>
      </c>
      <c r="N18" s="65"/>
      <c r="O18" s="57"/>
      <c r="P18" s="57"/>
      <c r="Q18" s="57"/>
      <c r="S18" s="34"/>
    </row>
  </sheetData>
  <sortState ref="B8:N18">
    <sortCondition descending="1" ref="M8:M18"/>
  </sortState>
  <mergeCells count="1">
    <mergeCell ref="D5:J5"/>
  </mergeCells>
  <phoneticPr fontId="0" type="noConversion"/>
  <conditionalFormatting sqref="S8:S18">
    <cfRule type="cellIs" dxfId="5" priority="2" stopIfTrue="1" operator="greaterThan">
      <formula>6.99</formula>
    </cfRule>
  </conditionalFormatting>
  <conditionalFormatting sqref="S8:S18">
    <cfRule type="cellIs" dxfId="4" priority="1" stopIfTrue="1" operator="greaterThan">
      <formula>0.0699</formula>
    </cfRule>
  </conditionalFormatting>
  <pageMargins left="0.75" right="0.75" top="1" bottom="1" header="0.5" footer="0.5"/>
  <pageSetup scale="6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13"/>
  <sheetViews>
    <sheetView workbookViewId="0">
      <selection activeCell="B1" sqref="B1:P13"/>
    </sheetView>
  </sheetViews>
  <sheetFormatPr defaultRowHeight="18.75" x14ac:dyDescent="0.3"/>
  <cols>
    <col min="1" max="1" width="9.140625" style="9"/>
    <col min="2" max="2" width="5.7109375" style="9" customWidth="1"/>
    <col min="3" max="3" width="7.7109375" style="9" customWidth="1"/>
    <col min="4" max="4" width="24.5703125" style="9" bestFit="1" customWidth="1"/>
    <col min="5" max="5" width="12.85546875" style="9" bestFit="1" customWidth="1"/>
    <col min="6" max="6" width="25.5703125" style="9" bestFit="1" customWidth="1"/>
    <col min="7" max="7" width="13.5703125" style="9" bestFit="1" customWidth="1"/>
    <col min="8" max="8" width="10.7109375" style="66" customWidth="1"/>
    <col min="9" max="9" width="11.85546875" style="78" customWidth="1"/>
    <col min="10" max="10" width="10.5703125" style="66" customWidth="1"/>
    <col min="11" max="11" width="10.85546875" style="78" customWidth="1"/>
    <col min="12" max="12" width="10.7109375" style="9" customWidth="1"/>
    <col min="13" max="13" width="9.140625" style="75"/>
    <col min="14" max="14" width="7.85546875" style="9" customWidth="1"/>
    <col min="15" max="16" width="8.28515625" style="9" customWidth="1"/>
    <col min="17" max="17" width="7.7109375" style="9" customWidth="1"/>
    <col min="18" max="18" width="2.140625" style="9" customWidth="1"/>
    <col min="19" max="19" width="9.140625" style="14"/>
    <col min="20" max="16384" width="9.140625" style="9"/>
  </cols>
  <sheetData>
    <row r="1" spans="2:19" x14ac:dyDescent="0.3">
      <c r="B1" s="8" t="s">
        <v>1592</v>
      </c>
      <c r="H1" s="10"/>
      <c r="I1" s="77"/>
      <c r="J1" s="10"/>
      <c r="K1" s="77"/>
      <c r="L1" s="12"/>
      <c r="M1" s="67"/>
      <c r="N1" s="12"/>
    </row>
    <row r="2" spans="2:19" x14ac:dyDescent="0.3">
      <c r="B2" s="8" t="s">
        <v>1</v>
      </c>
      <c r="F2" s="43" t="s">
        <v>1620</v>
      </c>
      <c r="G2" s="9" t="s">
        <v>2</v>
      </c>
      <c r="H2" s="10" t="s">
        <v>6</v>
      </c>
      <c r="I2" s="77" t="s">
        <v>1677</v>
      </c>
      <c r="J2" s="10" t="s">
        <v>1678</v>
      </c>
      <c r="K2" s="77"/>
      <c r="L2" s="12"/>
      <c r="M2" s="67"/>
      <c r="N2" s="12"/>
    </row>
    <row r="3" spans="2:19" x14ac:dyDescent="0.3">
      <c r="B3" s="8" t="s">
        <v>4</v>
      </c>
      <c r="C3" s="9" t="s">
        <v>1593</v>
      </c>
      <c r="F3" s="9" t="s">
        <v>1654</v>
      </c>
      <c r="H3" s="10" t="s">
        <v>1666</v>
      </c>
      <c r="I3" s="77" t="s">
        <v>1673</v>
      </c>
      <c r="J3" s="10" t="s">
        <v>1674</v>
      </c>
      <c r="K3" s="77"/>
      <c r="L3" s="12"/>
      <c r="M3" s="67"/>
      <c r="N3" s="12"/>
    </row>
    <row r="4" spans="2:19" x14ac:dyDescent="0.3">
      <c r="B4" s="8" t="s">
        <v>1625</v>
      </c>
      <c r="H4" s="10"/>
      <c r="I4" s="77"/>
      <c r="J4" s="10"/>
      <c r="K4" s="77"/>
      <c r="L4" s="12"/>
      <c r="M4" s="67"/>
      <c r="N4" s="15"/>
    </row>
    <row r="5" spans="2:19" x14ac:dyDescent="0.3">
      <c r="B5" s="8"/>
      <c r="C5" s="165"/>
      <c r="D5" s="165"/>
      <c r="E5" s="165"/>
      <c r="F5" s="165"/>
      <c r="G5" s="165"/>
      <c r="H5" s="165"/>
      <c r="I5" s="84"/>
      <c r="J5" s="10"/>
      <c r="K5" s="77"/>
      <c r="L5" s="12"/>
      <c r="M5" s="67"/>
      <c r="N5" s="12"/>
      <c r="S5" s="17"/>
    </row>
    <row r="6" spans="2:19" x14ac:dyDescent="0.3">
      <c r="B6" s="18"/>
      <c r="C6" s="18"/>
      <c r="D6" s="18"/>
      <c r="E6" s="18"/>
      <c r="F6" s="18"/>
      <c r="G6" s="18"/>
      <c r="H6" s="19"/>
      <c r="I6" s="82"/>
      <c r="J6" s="19"/>
      <c r="K6" s="82"/>
      <c r="L6" s="21"/>
      <c r="M6" s="69">
        <f>380*3</f>
        <v>1140</v>
      </c>
      <c r="N6" s="21"/>
      <c r="O6" s="18"/>
      <c r="P6" s="18"/>
      <c r="S6" s="17"/>
    </row>
    <row r="7" spans="2:19" ht="27.95" customHeight="1" x14ac:dyDescent="0.3">
      <c r="B7" s="60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1" t="s">
        <v>13</v>
      </c>
      <c r="H7" s="62" t="s">
        <v>16</v>
      </c>
      <c r="I7" s="83" t="s">
        <v>17</v>
      </c>
      <c r="J7" s="62" t="s">
        <v>18</v>
      </c>
      <c r="K7" s="83" t="s">
        <v>19</v>
      </c>
      <c r="L7" s="62" t="s">
        <v>20</v>
      </c>
      <c r="M7" s="73" t="s">
        <v>21</v>
      </c>
      <c r="N7" s="62" t="s">
        <v>22</v>
      </c>
      <c r="O7" s="61" t="s">
        <v>23</v>
      </c>
      <c r="P7" s="26" t="s">
        <v>24</v>
      </c>
      <c r="Q7" s="27" t="s">
        <v>25</v>
      </c>
    </row>
    <row r="8" spans="2:19" ht="27.95" customHeight="1" x14ac:dyDescent="0.3">
      <c r="B8" s="31" t="s">
        <v>1594</v>
      </c>
      <c r="C8" s="29">
        <v>0.56874999999999998</v>
      </c>
      <c r="D8" s="31" t="s">
        <v>1595</v>
      </c>
      <c r="E8" s="31" t="s">
        <v>1596</v>
      </c>
      <c r="F8" s="31" t="s">
        <v>1597</v>
      </c>
      <c r="G8" s="31">
        <v>57960</v>
      </c>
      <c r="H8" s="30">
        <v>258</v>
      </c>
      <c r="I8" s="71">
        <f t="shared" ref="I8:I13" si="0">SUM((H8/380)*100)</f>
        <v>67.89473684210526</v>
      </c>
      <c r="J8" s="30">
        <v>263.5</v>
      </c>
      <c r="K8" s="71">
        <f t="shared" ref="K8:K13" si="1">SUM((J8/380)*100)</f>
        <v>69.34210526315789</v>
      </c>
      <c r="L8" s="65">
        <f t="shared" ref="L8:L13" si="2">SUM(H8+J8)</f>
        <v>521.5</v>
      </c>
      <c r="M8" s="71">
        <f t="shared" ref="M8:M13" si="3">SUM((L8/760)*100)</f>
        <v>68.618421052631589</v>
      </c>
      <c r="N8" s="65">
        <v>83</v>
      </c>
      <c r="O8" s="57" t="s">
        <v>1683</v>
      </c>
      <c r="P8" s="32"/>
      <c r="Q8" s="33"/>
      <c r="S8" s="34"/>
    </row>
    <row r="9" spans="2:19" ht="27.95" customHeight="1" x14ac:dyDescent="0.3">
      <c r="B9" s="31">
        <v>288</v>
      </c>
      <c r="C9" s="29">
        <v>0.5625</v>
      </c>
      <c r="D9" s="31" t="s">
        <v>1571</v>
      </c>
      <c r="E9" s="31" t="s">
        <v>1572</v>
      </c>
      <c r="F9" s="31" t="s">
        <v>1573</v>
      </c>
      <c r="G9" s="31" t="s">
        <v>1574</v>
      </c>
      <c r="H9" s="30">
        <v>251.5</v>
      </c>
      <c r="I9" s="71">
        <f t="shared" si="0"/>
        <v>66.184210526315795</v>
      </c>
      <c r="J9" s="30">
        <v>261</v>
      </c>
      <c r="K9" s="71">
        <f t="shared" si="1"/>
        <v>68.684210526315795</v>
      </c>
      <c r="L9" s="65">
        <f t="shared" si="2"/>
        <v>512.5</v>
      </c>
      <c r="M9" s="71">
        <f t="shared" si="3"/>
        <v>67.43421052631578</v>
      </c>
      <c r="N9" s="65">
        <v>82</v>
      </c>
      <c r="O9" s="57" t="s">
        <v>1684</v>
      </c>
      <c r="P9" s="32"/>
      <c r="Q9" s="33"/>
      <c r="S9" s="34"/>
    </row>
    <row r="10" spans="2:19" ht="27.95" customHeight="1" x14ac:dyDescent="0.3">
      <c r="B10" s="31" t="s">
        <v>1603</v>
      </c>
      <c r="C10" s="29">
        <v>0.59375</v>
      </c>
      <c r="D10" s="31" t="s">
        <v>1604</v>
      </c>
      <c r="E10" s="31" t="s">
        <v>1605</v>
      </c>
      <c r="F10" s="31" t="s">
        <v>1606</v>
      </c>
      <c r="G10" s="31" t="s">
        <v>1607</v>
      </c>
      <c r="H10" s="30">
        <v>240.5</v>
      </c>
      <c r="I10" s="71">
        <f t="shared" si="0"/>
        <v>63.289473684210527</v>
      </c>
      <c r="J10" s="30">
        <v>259.5</v>
      </c>
      <c r="K10" s="71">
        <f t="shared" si="1"/>
        <v>68.28947368421052</v>
      </c>
      <c r="L10" s="65">
        <f t="shared" si="2"/>
        <v>500</v>
      </c>
      <c r="M10" s="71">
        <f t="shared" si="3"/>
        <v>65.789473684210535</v>
      </c>
      <c r="N10" s="65">
        <v>79.5</v>
      </c>
      <c r="O10" s="57">
        <v>3</v>
      </c>
      <c r="P10" s="32"/>
      <c r="Q10" s="33"/>
      <c r="S10" s="34"/>
    </row>
    <row r="11" spans="2:19" ht="27.95" customHeight="1" x14ac:dyDescent="0.3">
      <c r="B11" s="31" t="s">
        <v>1598</v>
      </c>
      <c r="C11" s="29">
        <v>0.58124999999999993</v>
      </c>
      <c r="D11" s="31" t="s">
        <v>1599</v>
      </c>
      <c r="E11" s="31" t="s">
        <v>1600</v>
      </c>
      <c r="F11" s="31" t="s">
        <v>1601</v>
      </c>
      <c r="G11" s="31" t="s">
        <v>1602</v>
      </c>
      <c r="H11" s="30">
        <v>236.5</v>
      </c>
      <c r="I11" s="71">
        <f t="shared" si="0"/>
        <v>62.236842105263158</v>
      </c>
      <c r="J11" s="30">
        <v>251.5</v>
      </c>
      <c r="K11" s="71">
        <f t="shared" si="1"/>
        <v>66.184210526315795</v>
      </c>
      <c r="L11" s="65">
        <f t="shared" si="2"/>
        <v>488</v>
      </c>
      <c r="M11" s="71">
        <f t="shared" si="3"/>
        <v>64.21052631578948</v>
      </c>
      <c r="N11" s="65">
        <v>77</v>
      </c>
      <c r="O11" s="57">
        <v>4</v>
      </c>
      <c r="P11" s="32"/>
      <c r="Q11" s="33"/>
      <c r="S11" s="34"/>
    </row>
    <row r="12" spans="2:19" ht="27.95" customHeight="1" x14ac:dyDescent="0.3">
      <c r="B12" s="31" t="s">
        <v>1539</v>
      </c>
      <c r="C12" s="29">
        <v>0.58750000000000002</v>
      </c>
      <c r="D12" s="31" t="s">
        <v>822</v>
      </c>
      <c r="E12" s="31" t="s">
        <v>823</v>
      </c>
      <c r="F12" s="31" t="s">
        <v>1523</v>
      </c>
      <c r="G12" s="31" t="s">
        <v>1524</v>
      </c>
      <c r="H12" s="30">
        <v>233</v>
      </c>
      <c r="I12" s="71">
        <f t="shared" si="0"/>
        <v>61.315789473684212</v>
      </c>
      <c r="J12" s="30">
        <v>236.5</v>
      </c>
      <c r="K12" s="71">
        <f t="shared" si="1"/>
        <v>62.236842105263158</v>
      </c>
      <c r="L12" s="65">
        <f t="shared" si="2"/>
        <v>469.5</v>
      </c>
      <c r="M12" s="71">
        <f t="shared" si="3"/>
        <v>61.776315789473678</v>
      </c>
      <c r="N12" s="65">
        <v>75</v>
      </c>
      <c r="O12" s="57">
        <v>5</v>
      </c>
      <c r="P12" s="32"/>
      <c r="Q12" s="33"/>
      <c r="S12" s="34"/>
    </row>
    <row r="13" spans="2:19" ht="27.95" customHeight="1" x14ac:dyDescent="0.3">
      <c r="B13" s="31" t="s">
        <v>1540</v>
      </c>
      <c r="C13" s="29">
        <v>0.57500000000000007</v>
      </c>
      <c r="D13" s="31" t="s">
        <v>1513</v>
      </c>
      <c r="E13" s="31" t="s">
        <v>1514</v>
      </c>
      <c r="F13" s="31" t="s">
        <v>1515</v>
      </c>
      <c r="G13" s="31" t="s">
        <v>1516</v>
      </c>
      <c r="H13" s="30">
        <v>228.5</v>
      </c>
      <c r="I13" s="71">
        <f t="shared" si="0"/>
        <v>60.131578947368425</v>
      </c>
      <c r="J13" s="30">
        <v>238.5</v>
      </c>
      <c r="K13" s="71">
        <f t="shared" si="1"/>
        <v>62.763157894736842</v>
      </c>
      <c r="L13" s="65">
        <f t="shared" si="2"/>
        <v>467</v>
      </c>
      <c r="M13" s="71">
        <f t="shared" si="3"/>
        <v>61.44736842105263</v>
      </c>
      <c r="N13" s="65">
        <v>75</v>
      </c>
      <c r="O13" s="57">
        <v>6</v>
      </c>
      <c r="P13" s="32"/>
      <c r="Q13" s="33"/>
      <c r="S13" s="34"/>
    </row>
  </sheetData>
  <sortState ref="B8:N13">
    <sortCondition descending="1" ref="M8:M13"/>
  </sortState>
  <mergeCells count="1">
    <mergeCell ref="C5:H5"/>
  </mergeCells>
  <conditionalFormatting sqref="S8:S13">
    <cfRule type="cellIs" dxfId="3" priority="2" stopIfTrue="1" operator="greaterThan">
      <formula>6.99</formula>
    </cfRule>
  </conditionalFormatting>
  <conditionalFormatting sqref="S8:S13">
    <cfRule type="cellIs" dxfId="2" priority="1" stopIfTrue="1" operator="greaterThan">
      <formula>0.0699</formula>
    </cfRule>
  </conditionalFormatting>
  <pageMargins left="0.7" right="0.7" top="0.75" bottom="0.75" header="0.3" footer="0.3"/>
  <pageSetup paperSize="9"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S10"/>
  <sheetViews>
    <sheetView topLeftCell="C1" workbookViewId="0">
      <selection activeCell="H13" sqref="H13"/>
    </sheetView>
  </sheetViews>
  <sheetFormatPr defaultRowHeight="18.75" x14ac:dyDescent="0.3"/>
  <cols>
    <col min="1" max="1" width="9.140625" style="9"/>
    <col min="2" max="2" width="5.7109375" style="9" customWidth="1"/>
    <col min="3" max="3" width="7.7109375" style="9" customWidth="1"/>
    <col min="4" max="4" width="27.85546875" style="9" bestFit="1" customWidth="1"/>
    <col min="5" max="5" width="12.85546875" style="9" bestFit="1" customWidth="1"/>
    <col min="6" max="6" width="25" style="9" bestFit="1" customWidth="1"/>
    <col min="7" max="7" width="13.5703125" style="9" bestFit="1" customWidth="1"/>
    <col min="8" max="8" width="10.7109375" style="10" customWidth="1"/>
    <col min="9" max="9" width="10.5703125" style="11" customWidth="1"/>
    <col min="10" max="10" width="11.85546875" style="10" customWidth="1"/>
    <col min="11" max="11" width="10.42578125" style="11" customWidth="1"/>
    <col min="12" max="12" width="11.42578125" style="12" customWidth="1"/>
    <col min="13" max="13" width="10.85546875" style="13" customWidth="1"/>
    <col min="14" max="14" width="7.85546875" style="12" customWidth="1"/>
    <col min="15" max="16" width="8.28515625" style="9" customWidth="1"/>
    <col min="17" max="17" width="7.7109375" style="9" customWidth="1"/>
    <col min="18" max="18" width="2.140625" style="9" customWidth="1"/>
    <col min="19" max="19" width="9.140625" style="14"/>
    <col min="20" max="16384" width="9.140625" style="9"/>
  </cols>
  <sheetData>
    <row r="1" spans="2:19" x14ac:dyDescent="0.3">
      <c r="B1" s="8" t="s">
        <v>1608</v>
      </c>
    </row>
    <row r="2" spans="2:19" x14ac:dyDescent="0.3">
      <c r="B2" s="8" t="s">
        <v>1</v>
      </c>
      <c r="F2" s="43" t="s">
        <v>1620</v>
      </c>
      <c r="G2" s="9" t="s">
        <v>2</v>
      </c>
      <c r="H2" s="10" t="s">
        <v>6</v>
      </c>
      <c r="I2" s="11" t="s">
        <v>1677</v>
      </c>
      <c r="J2" s="10" t="s">
        <v>1678</v>
      </c>
    </row>
    <row r="3" spans="2:19" x14ac:dyDescent="0.3">
      <c r="B3" s="8" t="s">
        <v>4</v>
      </c>
      <c r="C3" s="9" t="s">
        <v>1593</v>
      </c>
      <c r="F3" s="9" t="s">
        <v>1654</v>
      </c>
      <c r="H3" s="10" t="s">
        <v>1666</v>
      </c>
      <c r="I3" s="11" t="s">
        <v>1673</v>
      </c>
      <c r="J3" s="10" t="s">
        <v>1674</v>
      </c>
    </row>
    <row r="4" spans="2:19" x14ac:dyDescent="0.3">
      <c r="B4" s="8" t="s">
        <v>1626</v>
      </c>
      <c r="N4" s="15"/>
    </row>
    <row r="5" spans="2:19" x14ac:dyDescent="0.3">
      <c r="B5" s="8"/>
      <c r="C5" s="165"/>
      <c r="D5" s="165"/>
      <c r="E5" s="165"/>
      <c r="F5" s="165"/>
      <c r="G5" s="165"/>
      <c r="H5" s="165"/>
      <c r="I5" s="16"/>
      <c r="S5" s="17"/>
    </row>
    <row r="6" spans="2:19" x14ac:dyDescent="0.3">
      <c r="B6" s="18"/>
      <c r="C6" s="18"/>
      <c r="D6" s="18"/>
      <c r="E6" s="18"/>
      <c r="F6" s="18"/>
      <c r="G6" s="18"/>
      <c r="H6" s="19"/>
      <c r="I6" s="20"/>
      <c r="J6" s="19"/>
      <c r="K6" s="20"/>
      <c r="L6" s="21"/>
      <c r="M6" s="22">
        <f>380*2</f>
        <v>760</v>
      </c>
      <c r="N6" s="21"/>
      <c r="O6" s="18"/>
      <c r="P6" s="18"/>
      <c r="S6" s="17"/>
    </row>
    <row r="7" spans="2:19" ht="27.95" customHeight="1" x14ac:dyDescent="0.3">
      <c r="B7" s="60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1" t="s">
        <v>13</v>
      </c>
      <c r="H7" s="62" t="s">
        <v>16</v>
      </c>
      <c r="I7" s="63" t="s">
        <v>17</v>
      </c>
      <c r="J7" s="62" t="s">
        <v>18</v>
      </c>
      <c r="K7" s="63" t="s">
        <v>19</v>
      </c>
      <c r="L7" s="62" t="s">
        <v>20</v>
      </c>
      <c r="M7" s="64" t="s">
        <v>21</v>
      </c>
      <c r="N7" s="62" t="s">
        <v>22</v>
      </c>
      <c r="O7" s="61" t="s">
        <v>23</v>
      </c>
      <c r="P7" s="26" t="s">
        <v>24</v>
      </c>
      <c r="Q7" s="27" t="s">
        <v>25</v>
      </c>
    </row>
    <row r="8" spans="2:19" ht="27.95" customHeight="1" x14ac:dyDescent="0.3">
      <c r="B8" s="31" t="s">
        <v>1561</v>
      </c>
      <c r="C8" s="29">
        <v>0.60416666666666663</v>
      </c>
      <c r="D8" s="31" t="s">
        <v>1562</v>
      </c>
      <c r="E8" s="31" t="s">
        <v>1563</v>
      </c>
      <c r="F8" s="31" t="s">
        <v>1564</v>
      </c>
      <c r="G8" s="31" t="s">
        <v>1565</v>
      </c>
      <c r="H8" s="30">
        <v>251</v>
      </c>
      <c r="I8" s="71">
        <f ca="1">SUM((I8/380)*100)</f>
        <v>0</v>
      </c>
      <c r="J8" s="30">
        <v>256</v>
      </c>
      <c r="K8" s="71">
        <f>SUM((J8/380)*100)</f>
        <v>67.368421052631575</v>
      </c>
      <c r="L8" s="65">
        <f>SUM(H8+J8)</f>
        <v>507</v>
      </c>
      <c r="M8" s="71">
        <f>SUM((L8/760)*100)</f>
        <v>66.71052631578948</v>
      </c>
      <c r="N8" s="65">
        <v>81.5</v>
      </c>
      <c r="O8" s="57" t="s">
        <v>1690</v>
      </c>
      <c r="P8" s="57"/>
      <c r="Q8" s="57"/>
      <c r="S8" s="34"/>
    </row>
    <row r="9" spans="2:19" ht="27.95" customHeight="1" x14ac:dyDescent="0.3">
      <c r="B9" s="31" t="s">
        <v>1609</v>
      </c>
      <c r="C9" s="29">
        <v>0.61041666666666672</v>
      </c>
      <c r="D9" s="31" t="s">
        <v>1610</v>
      </c>
      <c r="E9" s="31" t="s">
        <v>1611</v>
      </c>
      <c r="F9" s="31" t="s">
        <v>1612</v>
      </c>
      <c r="G9" s="31" t="s">
        <v>1613</v>
      </c>
      <c r="H9" s="30">
        <v>253.5</v>
      </c>
      <c r="I9" s="71">
        <f t="shared" ref="I9:I10" ca="1" si="0">SUM((I9/380)*100)</f>
        <v>0</v>
      </c>
      <c r="J9" s="30">
        <v>262.5</v>
      </c>
      <c r="K9" s="71">
        <f t="shared" ref="K9:K10" si="1">SUM((J9/380)*100)</f>
        <v>69.078947368421055</v>
      </c>
      <c r="L9" s="65">
        <f t="shared" ref="L9:L10" si="2">SUM(H9+J9)</f>
        <v>516</v>
      </c>
      <c r="M9" s="71">
        <f t="shared" ref="M9:M10" si="3">SUM((L9/760)*100)</f>
        <v>67.89473684210526</v>
      </c>
      <c r="N9" s="65">
        <v>85</v>
      </c>
      <c r="O9" s="57" t="s">
        <v>1688</v>
      </c>
      <c r="P9" s="57"/>
      <c r="Q9" s="57"/>
      <c r="S9" s="34"/>
    </row>
    <row r="10" spans="2:19" ht="27.95" customHeight="1" x14ac:dyDescent="0.3">
      <c r="B10" s="31" t="s">
        <v>1614</v>
      </c>
      <c r="C10" s="29">
        <v>0.6166666666666667</v>
      </c>
      <c r="D10" s="31" t="s">
        <v>1615</v>
      </c>
      <c r="E10" s="31" t="s">
        <v>1616</v>
      </c>
      <c r="F10" s="31" t="s">
        <v>1617</v>
      </c>
      <c r="G10" s="31">
        <v>47503</v>
      </c>
      <c r="H10" s="30"/>
      <c r="I10" s="71">
        <f t="shared" ca="1" si="0"/>
        <v>0</v>
      </c>
      <c r="J10" s="30"/>
      <c r="K10" s="71">
        <f t="shared" si="1"/>
        <v>0</v>
      </c>
      <c r="L10" s="65">
        <f t="shared" si="2"/>
        <v>0</v>
      </c>
      <c r="M10" s="71">
        <f t="shared" si="3"/>
        <v>0</v>
      </c>
      <c r="N10" s="65"/>
      <c r="O10" s="57"/>
      <c r="P10" s="57"/>
      <c r="Q10" s="57"/>
      <c r="S10" s="34"/>
    </row>
  </sheetData>
  <sortState ref="A8:G10">
    <sortCondition ref="D8:D10"/>
  </sortState>
  <mergeCells count="1">
    <mergeCell ref="C5:H5"/>
  </mergeCells>
  <conditionalFormatting sqref="S8:S10">
    <cfRule type="cellIs" dxfId="1" priority="2" stopIfTrue="1" operator="greaterThan">
      <formula>6.99</formula>
    </cfRule>
  </conditionalFormatting>
  <conditionalFormatting sqref="S8:S10">
    <cfRule type="cellIs" dxfId="0" priority="1" stopIfTrue="1" operator="greaterThan">
      <formula>0.0699</formula>
    </cfRule>
  </conditionalFormatting>
  <pageMargins left="0.7" right="0.7" top="0.75" bottom="0.75" header="0.3" footer="0.3"/>
  <pageSetup paperSize="9" scale="6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36"/>
  <sheetViews>
    <sheetView topLeftCell="A10" workbookViewId="0">
      <selection activeCell="E5" sqref="E5:M5"/>
    </sheetView>
  </sheetViews>
  <sheetFormatPr defaultRowHeight="18.75" x14ac:dyDescent="0.3"/>
  <cols>
    <col min="1" max="1" width="5.28515625" style="9" customWidth="1"/>
    <col min="2" max="2" width="7.7109375" style="9" customWidth="1"/>
    <col min="3" max="3" width="25.140625" style="9" customWidth="1"/>
    <col min="4" max="4" width="11.5703125" style="9" customWidth="1"/>
    <col min="5" max="5" width="26.7109375" style="9" customWidth="1"/>
    <col min="6" max="6" width="11.140625" style="9" customWidth="1"/>
    <col min="7" max="7" width="6.140625" style="66" customWidth="1"/>
    <col min="8" max="8" width="9" style="45" customWidth="1"/>
    <col min="9" max="9" width="6.5703125" style="66" customWidth="1"/>
    <col min="10" max="10" width="9.28515625" style="45" customWidth="1"/>
    <col min="11" max="11" width="7.7109375" style="66" customWidth="1"/>
    <col min="12" max="12" width="8.7109375" style="45" customWidth="1"/>
    <col min="13" max="13" width="8.7109375" style="9" customWidth="1"/>
    <col min="14" max="14" width="8.5703125" style="9" customWidth="1"/>
    <col min="15" max="15" width="5.7109375" style="9" customWidth="1"/>
    <col min="16" max="16" width="6.28515625" style="113" customWidth="1"/>
    <col min="17" max="17" width="5.5703125" style="9" customWidth="1"/>
    <col min="18" max="18" width="6.42578125" style="9" customWidth="1"/>
    <col min="19" max="19" width="2.140625" style="9" customWidth="1"/>
    <col min="20" max="20" width="9.28515625" style="14" bestFit="1" customWidth="1"/>
    <col min="21" max="16384" width="9.140625" style="9"/>
  </cols>
  <sheetData>
    <row r="1" spans="1:20" x14ac:dyDescent="0.3">
      <c r="A1" s="8" t="s">
        <v>334</v>
      </c>
      <c r="G1" s="10"/>
      <c r="H1" s="11"/>
      <c r="I1" s="10"/>
      <c r="J1" s="11"/>
      <c r="K1" s="10"/>
      <c r="L1" s="11"/>
      <c r="M1" s="12"/>
      <c r="N1" s="13"/>
      <c r="O1" s="12"/>
    </row>
    <row r="2" spans="1:20" x14ac:dyDescent="0.3">
      <c r="A2" s="8" t="s">
        <v>1</v>
      </c>
      <c r="E2" s="43" t="s">
        <v>1623</v>
      </c>
      <c r="F2" s="9" t="s">
        <v>2</v>
      </c>
      <c r="G2" s="10" t="s">
        <v>1670</v>
      </c>
      <c r="H2" s="11" t="s">
        <v>1745</v>
      </c>
      <c r="I2" s="10" t="s">
        <v>1746</v>
      </c>
      <c r="J2" s="11"/>
      <c r="K2" s="10"/>
      <c r="L2" s="11"/>
      <c r="M2" s="12"/>
      <c r="N2" s="13"/>
      <c r="O2" s="12"/>
    </row>
    <row r="3" spans="1:20" x14ac:dyDescent="0.3">
      <c r="A3" s="8" t="s">
        <v>4</v>
      </c>
      <c r="B3" s="9" t="s">
        <v>5</v>
      </c>
      <c r="E3" s="9" t="s">
        <v>1651</v>
      </c>
      <c r="G3" s="10" t="s">
        <v>3</v>
      </c>
      <c r="H3" s="11" t="s">
        <v>1754</v>
      </c>
      <c r="I3" s="10" t="s">
        <v>1692</v>
      </c>
      <c r="J3" s="11"/>
      <c r="K3" s="10"/>
      <c r="L3" s="11"/>
      <c r="M3" s="12"/>
      <c r="N3" s="13"/>
      <c r="O3" s="12"/>
    </row>
    <row r="4" spans="1:20" x14ac:dyDescent="0.3">
      <c r="A4" s="8" t="s">
        <v>1638</v>
      </c>
      <c r="G4" s="10" t="s">
        <v>6</v>
      </c>
      <c r="H4" s="11" t="s">
        <v>1729</v>
      </c>
      <c r="I4" s="10" t="s">
        <v>1730</v>
      </c>
      <c r="J4" s="11"/>
      <c r="K4" s="10"/>
      <c r="L4" s="11"/>
      <c r="M4" s="12"/>
      <c r="N4" s="13"/>
      <c r="O4" s="15"/>
    </row>
    <row r="5" spans="1:20" x14ac:dyDescent="0.3">
      <c r="E5" s="165"/>
      <c r="F5" s="165"/>
      <c r="G5" s="165"/>
      <c r="H5" s="165"/>
      <c r="I5" s="165"/>
      <c r="J5" s="165"/>
      <c r="K5" s="165"/>
      <c r="L5" s="165"/>
      <c r="M5" s="165"/>
      <c r="N5" s="13"/>
      <c r="O5" s="12"/>
      <c r="T5" s="17"/>
    </row>
    <row r="6" spans="1:20" x14ac:dyDescent="0.3">
      <c r="A6" s="18"/>
      <c r="B6" s="18"/>
      <c r="C6" s="18"/>
      <c r="D6" s="18"/>
      <c r="E6" s="18"/>
      <c r="F6" s="18"/>
      <c r="G6" s="19"/>
      <c r="H6" s="20"/>
      <c r="I6" s="19"/>
      <c r="J6" s="20"/>
      <c r="K6" s="19"/>
      <c r="L6" s="20"/>
      <c r="M6" s="21"/>
      <c r="N6" s="22">
        <f>240*3</f>
        <v>720</v>
      </c>
      <c r="O6" s="21"/>
      <c r="P6" s="114"/>
      <c r="Q6" s="18"/>
      <c r="T6" s="17"/>
    </row>
    <row r="7" spans="1:20" ht="27.95" customHeight="1" x14ac:dyDescent="0.3">
      <c r="A7" s="60" t="s">
        <v>8</v>
      </c>
      <c r="B7" s="61" t="s">
        <v>9</v>
      </c>
      <c r="C7" s="61" t="s">
        <v>10</v>
      </c>
      <c r="D7" s="61" t="s">
        <v>11</v>
      </c>
      <c r="E7" s="61" t="s">
        <v>12</v>
      </c>
      <c r="F7" s="61" t="s">
        <v>13</v>
      </c>
      <c r="G7" s="62" t="s">
        <v>1675</v>
      </c>
      <c r="H7" s="63" t="s">
        <v>1676</v>
      </c>
      <c r="I7" s="62" t="s">
        <v>14</v>
      </c>
      <c r="J7" s="63" t="s">
        <v>15</v>
      </c>
      <c r="K7" s="62" t="s">
        <v>16</v>
      </c>
      <c r="L7" s="63" t="s">
        <v>17</v>
      </c>
      <c r="M7" s="62" t="s">
        <v>20</v>
      </c>
      <c r="N7" s="64" t="s">
        <v>21</v>
      </c>
      <c r="O7" s="62" t="s">
        <v>22</v>
      </c>
      <c r="P7" s="156" t="s">
        <v>23</v>
      </c>
      <c r="Q7" s="26" t="s">
        <v>24</v>
      </c>
      <c r="R7" s="27" t="s">
        <v>25</v>
      </c>
    </row>
    <row r="8" spans="1:20" ht="27.95" customHeight="1" x14ac:dyDescent="0.3">
      <c r="A8" s="167" t="s">
        <v>363</v>
      </c>
      <c r="B8" s="29">
        <v>0.55347222222222225</v>
      </c>
      <c r="C8" s="31" t="s">
        <v>364</v>
      </c>
      <c r="D8" s="31" t="s">
        <v>365</v>
      </c>
      <c r="E8" s="31" t="s">
        <v>366</v>
      </c>
      <c r="F8" s="31" t="s">
        <v>367</v>
      </c>
      <c r="G8" s="30">
        <v>170</v>
      </c>
      <c r="H8" s="86">
        <f>SUM((G8/240)*100)</f>
        <v>70.833333333333343</v>
      </c>
      <c r="I8" s="30">
        <v>168</v>
      </c>
      <c r="J8" s="86">
        <f>SUM((I8/240)*100)</f>
        <v>70</v>
      </c>
      <c r="K8" s="31">
        <v>178</v>
      </c>
      <c r="L8" s="86">
        <f>SUM((K8/240)*100)</f>
        <v>74.166666666666671</v>
      </c>
      <c r="M8" s="85">
        <f>SUM(G8+I8+K8)</f>
        <v>516</v>
      </c>
      <c r="N8" s="86">
        <f>SUM((M8/720)*100)</f>
        <v>71.666666666666671</v>
      </c>
      <c r="O8" s="30">
        <v>215</v>
      </c>
      <c r="P8" s="103">
        <v>1</v>
      </c>
      <c r="Q8" s="31"/>
      <c r="R8" s="31" t="s">
        <v>1682</v>
      </c>
      <c r="T8" s="98">
        <f>MAX(H8,J8,L8)-MIN(H8,J8,L8)</f>
        <v>4.1666666666666714</v>
      </c>
    </row>
    <row r="9" spans="1:20" ht="27.95" customHeight="1" x14ac:dyDescent="0.3">
      <c r="A9" s="31" t="s">
        <v>354</v>
      </c>
      <c r="B9" s="29">
        <v>0.62222222222222223</v>
      </c>
      <c r="C9" s="31" t="s">
        <v>355</v>
      </c>
      <c r="D9" s="31" t="s">
        <v>356</v>
      </c>
      <c r="E9" s="31" t="s">
        <v>357</v>
      </c>
      <c r="F9" s="31" t="s">
        <v>358</v>
      </c>
      <c r="G9" s="30">
        <v>165</v>
      </c>
      <c r="H9" s="86">
        <f>SUM((G9/240)*100)</f>
        <v>68.75</v>
      </c>
      <c r="I9" s="30">
        <v>165</v>
      </c>
      <c r="J9" s="86">
        <f>SUM((I9/240)*100)</f>
        <v>68.75</v>
      </c>
      <c r="K9" s="31">
        <v>176</v>
      </c>
      <c r="L9" s="86">
        <f>SUM((K9/240)*100)</f>
        <v>73.333333333333329</v>
      </c>
      <c r="M9" s="85">
        <f>SUM(G9+I9+K9)</f>
        <v>506</v>
      </c>
      <c r="N9" s="86">
        <f>SUM((M9/720)*100)</f>
        <v>70.277777777777771</v>
      </c>
      <c r="O9" s="30">
        <v>212</v>
      </c>
      <c r="P9" s="103">
        <v>2</v>
      </c>
      <c r="Q9" s="31"/>
      <c r="R9" s="103" t="s">
        <v>1682</v>
      </c>
      <c r="T9" s="98">
        <f>MAX(H9,J9,L9)-MIN(H9,J9,L9)</f>
        <v>4.5833333333333286</v>
      </c>
    </row>
    <row r="10" spans="1:20" ht="27.95" customHeight="1" x14ac:dyDescent="0.3">
      <c r="A10" s="31" t="s">
        <v>405</v>
      </c>
      <c r="B10" s="29">
        <v>0.50486111111111109</v>
      </c>
      <c r="C10" s="31" t="s">
        <v>406</v>
      </c>
      <c r="D10" s="31" t="s">
        <v>407</v>
      </c>
      <c r="E10" s="31" t="s">
        <v>408</v>
      </c>
      <c r="F10" s="31" t="s">
        <v>409</v>
      </c>
      <c r="G10" s="30">
        <v>170.5</v>
      </c>
      <c r="H10" s="86">
        <f>SUM((G10/240)*100)</f>
        <v>71.041666666666671</v>
      </c>
      <c r="I10" s="30">
        <v>165.5</v>
      </c>
      <c r="J10" s="86">
        <f>SUM((I10/240)*100)</f>
        <v>68.958333333333329</v>
      </c>
      <c r="K10" s="31">
        <v>168.5</v>
      </c>
      <c r="L10" s="86">
        <f>SUM((K10/240)*100)</f>
        <v>70.208333333333329</v>
      </c>
      <c r="M10" s="85">
        <f>SUM(G10+I10+K10)</f>
        <v>504.5</v>
      </c>
      <c r="N10" s="86">
        <f>SUM((M10/720)*100)</f>
        <v>70.069444444444443</v>
      </c>
      <c r="O10" s="30">
        <v>210</v>
      </c>
      <c r="P10" s="103">
        <v>3</v>
      </c>
      <c r="Q10" s="31"/>
      <c r="R10" s="103"/>
      <c r="T10" s="98">
        <f>MAX(H10,J10,L10)-MIN(H10,J10,L10)</f>
        <v>2.0833333333333428</v>
      </c>
    </row>
    <row r="11" spans="1:20" ht="27.95" customHeight="1" x14ac:dyDescent="0.3">
      <c r="A11" s="31" t="s">
        <v>373</v>
      </c>
      <c r="B11" s="29">
        <v>0.61249999999999993</v>
      </c>
      <c r="C11" s="31" t="s">
        <v>347</v>
      </c>
      <c r="D11" s="31" t="s">
        <v>348</v>
      </c>
      <c r="E11" s="31" t="s">
        <v>349</v>
      </c>
      <c r="F11" s="31" t="s">
        <v>350</v>
      </c>
      <c r="G11" s="30">
        <v>166</v>
      </c>
      <c r="H11" s="86">
        <f>SUM((G11/240)*100)</f>
        <v>69.166666666666671</v>
      </c>
      <c r="I11" s="30">
        <v>163.5</v>
      </c>
      <c r="J11" s="86">
        <f>SUM((I11/240)*100)</f>
        <v>68.125</v>
      </c>
      <c r="K11" s="31">
        <v>169</v>
      </c>
      <c r="L11" s="86">
        <f>SUM((K11/240)*100)</f>
        <v>70.416666666666671</v>
      </c>
      <c r="M11" s="85">
        <f>SUM(G11+I11+K11)</f>
        <v>498.5</v>
      </c>
      <c r="N11" s="86">
        <f>SUM((M11/720)*100)</f>
        <v>69.236111111111114</v>
      </c>
      <c r="O11" s="30">
        <v>208</v>
      </c>
      <c r="P11" s="103">
        <v>4</v>
      </c>
      <c r="Q11" s="31"/>
      <c r="R11" s="103"/>
      <c r="T11" s="98">
        <f>MAX(H11,J11,L11)-MIN(H11,J11,L11)</f>
        <v>2.2916666666666714</v>
      </c>
    </row>
    <row r="12" spans="1:20" ht="27.95" customHeight="1" x14ac:dyDescent="0.3">
      <c r="A12" s="31">
        <v>376</v>
      </c>
      <c r="B12" s="29">
        <v>0.63194444444444442</v>
      </c>
      <c r="C12" s="31" t="s">
        <v>335</v>
      </c>
      <c r="D12" s="31" t="s">
        <v>336</v>
      </c>
      <c r="E12" s="31" t="s">
        <v>337</v>
      </c>
      <c r="F12" s="31" t="s">
        <v>338</v>
      </c>
      <c r="G12" s="30">
        <v>163.5</v>
      </c>
      <c r="H12" s="86">
        <f>SUM((G12/240)*100)</f>
        <v>68.125</v>
      </c>
      <c r="I12" s="30">
        <v>164</v>
      </c>
      <c r="J12" s="86">
        <f>SUM((I12/240)*100)</f>
        <v>68.333333333333329</v>
      </c>
      <c r="K12" s="31">
        <v>166</v>
      </c>
      <c r="L12" s="86">
        <f>SUM((K12/240)*100)</f>
        <v>69.166666666666671</v>
      </c>
      <c r="M12" s="85">
        <f>SUM(G12+I12+K12)</f>
        <v>493.5</v>
      </c>
      <c r="N12" s="86">
        <f>SUM((M12/720)*100)</f>
        <v>68.541666666666671</v>
      </c>
      <c r="O12" s="30">
        <v>207</v>
      </c>
      <c r="P12" s="103">
        <v>5</v>
      </c>
      <c r="Q12" s="31"/>
      <c r="R12" s="103"/>
      <c r="T12" s="98">
        <f>MAX(H12,J12,L12)-MIN(H12,J12,L12)</f>
        <v>1.0416666666666714</v>
      </c>
    </row>
    <row r="13" spans="1:20" ht="27.95" customHeight="1" x14ac:dyDescent="0.3">
      <c r="A13" s="31">
        <v>326</v>
      </c>
      <c r="B13" s="29">
        <v>0.64166666666666672</v>
      </c>
      <c r="C13" s="31" t="s">
        <v>401</v>
      </c>
      <c r="D13" s="31" t="s">
        <v>402</v>
      </c>
      <c r="E13" s="31" t="s">
        <v>403</v>
      </c>
      <c r="F13" s="31" t="s">
        <v>404</v>
      </c>
      <c r="G13" s="30">
        <v>170.5</v>
      </c>
      <c r="H13" s="86">
        <f>SUM((G13/240)*100)</f>
        <v>71.041666666666671</v>
      </c>
      <c r="I13" s="30">
        <v>163</v>
      </c>
      <c r="J13" s="86">
        <f>SUM((I13/240)*100)</f>
        <v>67.916666666666671</v>
      </c>
      <c r="K13" s="31">
        <v>159.5</v>
      </c>
      <c r="L13" s="86">
        <f>SUM((K13/240)*100)</f>
        <v>66.458333333333329</v>
      </c>
      <c r="M13" s="85">
        <f>SUM(G13+I13+K13)</f>
        <v>493</v>
      </c>
      <c r="N13" s="86">
        <f>SUM((M13/720)*100)</f>
        <v>68.472222222222229</v>
      </c>
      <c r="O13" s="30">
        <v>206</v>
      </c>
      <c r="P13" s="103">
        <v>6</v>
      </c>
      <c r="Q13" s="31"/>
      <c r="R13" s="103"/>
      <c r="T13" s="98">
        <f>MAX(H13,J13,L13)-MIN(H13,J13,L13)</f>
        <v>4.5833333333333428</v>
      </c>
    </row>
    <row r="14" spans="1:20" ht="27.95" customHeight="1" x14ac:dyDescent="0.3">
      <c r="A14" s="31" t="s">
        <v>447</v>
      </c>
      <c r="B14" s="29">
        <v>0.58819444444444446</v>
      </c>
      <c r="C14" s="31" t="s">
        <v>448</v>
      </c>
      <c r="D14" s="31" t="s">
        <v>449</v>
      </c>
      <c r="E14" s="31" t="s">
        <v>450</v>
      </c>
      <c r="F14" s="31" t="s">
        <v>451</v>
      </c>
      <c r="G14" s="30">
        <v>168</v>
      </c>
      <c r="H14" s="86">
        <f>SUM((G14/240)*100)</f>
        <v>70</v>
      </c>
      <c r="I14" s="30">
        <v>153.5</v>
      </c>
      <c r="J14" s="86">
        <f>SUM((I14/240)*100)</f>
        <v>63.958333333333329</v>
      </c>
      <c r="K14" s="31">
        <v>165</v>
      </c>
      <c r="L14" s="86">
        <f>SUM((K14/240)*100)</f>
        <v>68.75</v>
      </c>
      <c r="M14" s="85">
        <f>SUM(G14+I14+K14)</f>
        <v>486.5</v>
      </c>
      <c r="N14" s="86">
        <f>SUM((M14/720)*100)</f>
        <v>67.569444444444443</v>
      </c>
      <c r="O14" s="30">
        <v>203</v>
      </c>
      <c r="P14" s="103">
        <v>7</v>
      </c>
      <c r="Q14" s="31"/>
      <c r="R14" s="103"/>
      <c r="T14" s="98">
        <f>MAX(H14,J14,L14)-MIN(H14,J14,L14)</f>
        <v>6.0416666666666714</v>
      </c>
    </row>
    <row r="15" spans="1:20" ht="27.95" customHeight="1" x14ac:dyDescent="0.3">
      <c r="A15" s="31" t="s">
        <v>386</v>
      </c>
      <c r="B15" s="29">
        <v>0.51944444444444449</v>
      </c>
      <c r="C15" s="31" t="s">
        <v>387</v>
      </c>
      <c r="D15" s="31" t="s">
        <v>388</v>
      </c>
      <c r="E15" s="31" t="s">
        <v>389</v>
      </c>
      <c r="F15" s="31" t="s">
        <v>390</v>
      </c>
      <c r="G15" s="30">
        <v>161</v>
      </c>
      <c r="H15" s="86">
        <f>SUM((G15/240)*100)</f>
        <v>67.083333333333329</v>
      </c>
      <c r="I15" s="30">
        <v>159</v>
      </c>
      <c r="J15" s="86">
        <f>SUM((I15/240)*100)</f>
        <v>66.25</v>
      </c>
      <c r="K15" s="31">
        <v>164</v>
      </c>
      <c r="L15" s="86">
        <f>SUM((K15/240)*100)</f>
        <v>68.333333333333329</v>
      </c>
      <c r="M15" s="85">
        <f>SUM(G15+I15+K15)</f>
        <v>484</v>
      </c>
      <c r="N15" s="86">
        <f>SUM((M15/720)*100)</f>
        <v>67.222222222222229</v>
      </c>
      <c r="O15" s="30">
        <v>201</v>
      </c>
      <c r="P15" s="103">
        <v>8</v>
      </c>
      <c r="Q15" s="31"/>
      <c r="R15" s="103"/>
      <c r="T15" s="98">
        <f>MAX(H15,J15,L15)-MIN(H15,J15,L15)</f>
        <v>2.0833333333333286</v>
      </c>
    </row>
    <row r="16" spans="1:20" ht="27.95" customHeight="1" x14ac:dyDescent="0.3">
      <c r="A16" s="167" t="s">
        <v>363</v>
      </c>
      <c r="B16" s="29">
        <v>0.60277777777777775</v>
      </c>
      <c r="C16" s="31" t="s">
        <v>339</v>
      </c>
      <c r="D16" s="31" t="s">
        <v>340</v>
      </c>
      <c r="E16" s="31" t="s">
        <v>341</v>
      </c>
      <c r="F16" s="31" t="s">
        <v>342</v>
      </c>
      <c r="G16" s="30">
        <v>165.5</v>
      </c>
      <c r="H16" s="86">
        <f>SUM((G16/240)*100)</f>
        <v>68.958333333333329</v>
      </c>
      <c r="I16" s="30">
        <v>156.5</v>
      </c>
      <c r="J16" s="86">
        <f>SUM((I16/240)*100)</f>
        <v>65.208333333333329</v>
      </c>
      <c r="K16" s="31">
        <v>160.5</v>
      </c>
      <c r="L16" s="86">
        <f>SUM((K16/240)*100)</f>
        <v>66.875</v>
      </c>
      <c r="M16" s="85">
        <f>SUM(G16+I16+K16)</f>
        <v>482.5</v>
      </c>
      <c r="N16" s="86">
        <f>SUM((M16/720)*100)</f>
        <v>67.013888888888886</v>
      </c>
      <c r="O16" s="30">
        <v>210</v>
      </c>
      <c r="P16" s="103">
        <v>9</v>
      </c>
      <c r="Q16" s="31"/>
      <c r="R16" s="103"/>
      <c r="T16" s="98">
        <f>MAX(H16,J16,L16)-MIN(H16,J16,L16)</f>
        <v>3.75</v>
      </c>
    </row>
    <row r="17" spans="1:20" ht="27.95" customHeight="1" x14ac:dyDescent="0.3">
      <c r="A17" s="31" t="s">
        <v>457</v>
      </c>
      <c r="B17" s="29">
        <v>0.59791666666666665</v>
      </c>
      <c r="C17" s="31" t="s">
        <v>458</v>
      </c>
      <c r="D17" s="31" t="s">
        <v>459</v>
      </c>
      <c r="E17" s="31" t="s">
        <v>460</v>
      </c>
      <c r="F17" s="31" t="s">
        <v>461</v>
      </c>
      <c r="G17" s="30">
        <v>162.5</v>
      </c>
      <c r="H17" s="86">
        <f>SUM((G17/240)*100)</f>
        <v>67.708333333333343</v>
      </c>
      <c r="I17" s="30">
        <v>156</v>
      </c>
      <c r="J17" s="86">
        <f>SUM((I17/240)*100)</f>
        <v>65</v>
      </c>
      <c r="K17" s="31">
        <v>162.5</v>
      </c>
      <c r="L17" s="86">
        <f>SUM((K17/240)*100)</f>
        <v>67.708333333333343</v>
      </c>
      <c r="M17" s="85">
        <f>SUM(G17+I17+K17)</f>
        <v>481</v>
      </c>
      <c r="N17" s="86">
        <f>SUM((M17/720)*100)</f>
        <v>66.805555555555557</v>
      </c>
      <c r="O17" s="30">
        <v>202</v>
      </c>
      <c r="P17" s="103">
        <v>10</v>
      </c>
      <c r="Q17" s="31"/>
      <c r="R17" s="103"/>
      <c r="T17" s="98">
        <f>MAX(H17,J17,L17)-MIN(H17,J17,L17)</f>
        <v>2.7083333333333428</v>
      </c>
    </row>
    <row r="18" spans="1:20" ht="27.95" customHeight="1" x14ac:dyDescent="0.3">
      <c r="A18" s="31" t="s">
        <v>359</v>
      </c>
      <c r="B18" s="29">
        <v>0.62708333333333333</v>
      </c>
      <c r="C18" s="31" t="s">
        <v>360</v>
      </c>
      <c r="D18" s="31" t="s">
        <v>361</v>
      </c>
      <c r="E18" s="31" t="s">
        <v>362</v>
      </c>
      <c r="F18" s="31">
        <v>1933404</v>
      </c>
      <c r="G18" s="30">
        <v>165</v>
      </c>
      <c r="H18" s="86">
        <f>SUM((G18/240)*100)</f>
        <v>68.75</v>
      </c>
      <c r="I18" s="30">
        <v>154</v>
      </c>
      <c r="J18" s="86">
        <f>SUM((I18/240)*100)</f>
        <v>64.166666666666671</v>
      </c>
      <c r="K18" s="31">
        <v>162</v>
      </c>
      <c r="L18" s="86">
        <f>SUM((K18/240)*100)</f>
        <v>67.5</v>
      </c>
      <c r="M18" s="85">
        <f>SUM(G18+I18+K18)</f>
        <v>481</v>
      </c>
      <c r="N18" s="86">
        <f>SUM((M18/720)*100)</f>
        <v>66.805555555555557</v>
      </c>
      <c r="O18" s="30">
        <v>201</v>
      </c>
      <c r="P18" s="103"/>
      <c r="Q18" s="31"/>
      <c r="R18" s="103"/>
      <c r="T18" s="98">
        <f>MAX(H18,J18,L18)-MIN(H18,J18,L18)</f>
        <v>4.5833333333333286</v>
      </c>
    </row>
    <row r="19" spans="1:20" ht="27.95" customHeight="1" x14ac:dyDescent="0.3">
      <c r="A19" s="31" t="s">
        <v>410</v>
      </c>
      <c r="B19" s="29">
        <v>0.50972222222222219</v>
      </c>
      <c r="C19" s="31" t="s">
        <v>411</v>
      </c>
      <c r="D19" s="31" t="s">
        <v>412</v>
      </c>
      <c r="E19" s="31" t="s">
        <v>413</v>
      </c>
      <c r="F19" s="31" t="s">
        <v>414</v>
      </c>
      <c r="G19" s="30">
        <v>167.5</v>
      </c>
      <c r="H19" s="86">
        <f>SUM((G19/240)*100)</f>
        <v>69.791666666666657</v>
      </c>
      <c r="I19" s="30">
        <v>155</v>
      </c>
      <c r="J19" s="86">
        <f>SUM((I19/240)*100)</f>
        <v>64.583333333333343</v>
      </c>
      <c r="K19" s="31">
        <v>158</v>
      </c>
      <c r="L19" s="86">
        <f>SUM((K19/240)*100)</f>
        <v>65.833333333333329</v>
      </c>
      <c r="M19" s="85">
        <f>SUM(G19+I19+K19)</f>
        <v>480.5</v>
      </c>
      <c r="N19" s="86">
        <f>SUM((M19/720)*100)</f>
        <v>66.736111111111114</v>
      </c>
      <c r="O19" s="30">
        <v>200</v>
      </c>
      <c r="P19" s="103"/>
      <c r="Q19" s="31"/>
      <c r="R19" s="103"/>
      <c r="T19" s="98">
        <f>MAX(H19,J19,L19)-MIN(H19,J19,L19)</f>
        <v>5.2083333333333144</v>
      </c>
    </row>
    <row r="20" spans="1:20" ht="27.95" customHeight="1" x14ac:dyDescent="0.3">
      <c r="A20" s="168" t="s">
        <v>377</v>
      </c>
      <c r="B20" s="29">
        <v>0.61736111111111114</v>
      </c>
      <c r="C20" s="31" t="s">
        <v>351</v>
      </c>
      <c r="D20" s="31" t="s">
        <v>352</v>
      </c>
      <c r="E20" s="31" t="s">
        <v>353</v>
      </c>
      <c r="F20" s="31">
        <v>1938221</v>
      </c>
      <c r="G20" s="30">
        <v>160</v>
      </c>
      <c r="H20" s="86">
        <f>SUM((G20/240)*100)</f>
        <v>66.666666666666657</v>
      </c>
      <c r="I20" s="30">
        <v>160.5</v>
      </c>
      <c r="J20" s="86">
        <f>SUM((I20/240)*100)</f>
        <v>66.875</v>
      </c>
      <c r="K20" s="31">
        <v>157.5</v>
      </c>
      <c r="L20" s="86">
        <f>SUM((K20/240)*100)</f>
        <v>65.625</v>
      </c>
      <c r="M20" s="85">
        <f>SUM(G20+I20+K20)</f>
        <v>478</v>
      </c>
      <c r="N20" s="86">
        <f>SUM((M20/720)*100)</f>
        <v>66.388888888888886</v>
      </c>
      <c r="O20" s="30">
        <v>200</v>
      </c>
      <c r="P20" s="103"/>
      <c r="Q20" s="31"/>
      <c r="R20" s="103"/>
      <c r="T20" s="98">
        <f>MAX(H20,J20,L20)-MIN(H20,J20,L20)</f>
        <v>1.25</v>
      </c>
    </row>
    <row r="21" spans="1:20" ht="27.95" customHeight="1" x14ac:dyDescent="0.3">
      <c r="A21" s="31" t="s">
        <v>368</v>
      </c>
      <c r="B21" s="29">
        <v>0.60763888888888895</v>
      </c>
      <c r="C21" s="31" t="s">
        <v>343</v>
      </c>
      <c r="D21" s="31" t="s">
        <v>344</v>
      </c>
      <c r="E21" s="31" t="s">
        <v>345</v>
      </c>
      <c r="F21" s="31" t="s">
        <v>346</v>
      </c>
      <c r="G21" s="30">
        <v>164</v>
      </c>
      <c r="H21" s="86">
        <f>SUM((G21/240)*100)</f>
        <v>68.333333333333329</v>
      </c>
      <c r="I21" s="30">
        <v>157.5</v>
      </c>
      <c r="J21" s="86">
        <f>SUM((I21/240)*100)</f>
        <v>65.625</v>
      </c>
      <c r="K21" s="31">
        <v>156</v>
      </c>
      <c r="L21" s="86">
        <f>SUM((K21/240)*100)</f>
        <v>65</v>
      </c>
      <c r="M21" s="85">
        <f>SUM(G21+I21+K21)</f>
        <v>477.5</v>
      </c>
      <c r="N21" s="86">
        <f>SUM((M21/720)*100)</f>
        <v>66.319444444444443</v>
      </c>
      <c r="O21" s="30">
        <v>199</v>
      </c>
      <c r="P21" s="103"/>
      <c r="Q21" s="31" t="s">
        <v>1749</v>
      </c>
      <c r="R21" s="103" t="s">
        <v>1682</v>
      </c>
      <c r="T21" s="98">
        <f>MAX(H21,J21,L21)-MIN(H21,J21,L21)</f>
        <v>3.3333333333333286</v>
      </c>
    </row>
    <row r="22" spans="1:20" ht="27.95" customHeight="1" x14ac:dyDescent="0.3">
      <c r="A22" s="31">
        <v>344</v>
      </c>
      <c r="B22" s="29">
        <v>0.5</v>
      </c>
      <c r="C22" s="31" t="s">
        <v>438</v>
      </c>
      <c r="D22" s="31" t="s">
        <v>439</v>
      </c>
      <c r="E22" s="31" t="s">
        <v>440</v>
      </c>
      <c r="F22" s="31" t="s">
        <v>441</v>
      </c>
      <c r="G22" s="31">
        <v>159</v>
      </c>
      <c r="H22" s="86">
        <f>SUM((G22/240)*100)</f>
        <v>66.25</v>
      </c>
      <c r="I22" s="2">
        <v>156</v>
      </c>
      <c r="J22" s="86">
        <f>SUM((I22/240)*100)</f>
        <v>65</v>
      </c>
      <c r="K22" s="2">
        <v>162</v>
      </c>
      <c r="L22" s="86">
        <f>SUM((K22/240)*100)</f>
        <v>67.5</v>
      </c>
      <c r="M22" s="85">
        <f>SUM(G22+I22+K22)</f>
        <v>477</v>
      </c>
      <c r="N22" s="86">
        <f>SUM((M22/720)*100)</f>
        <v>66.25</v>
      </c>
      <c r="O22" s="30">
        <v>200</v>
      </c>
      <c r="P22" s="103"/>
      <c r="Q22" s="31"/>
      <c r="R22" s="31"/>
      <c r="T22" s="98">
        <f>MAX(H22,J22,L22)-MIN(H22,J22,L22)</f>
        <v>2.5</v>
      </c>
    </row>
    <row r="23" spans="1:20" ht="27.95" customHeight="1" x14ac:dyDescent="0.3">
      <c r="A23" s="31" t="s">
        <v>428</v>
      </c>
      <c r="B23" s="29">
        <v>0.54375000000000007</v>
      </c>
      <c r="C23" s="31" t="s">
        <v>429</v>
      </c>
      <c r="D23" s="31" t="s">
        <v>430</v>
      </c>
      <c r="E23" s="31" t="s">
        <v>431</v>
      </c>
      <c r="F23" s="31" t="s">
        <v>432</v>
      </c>
      <c r="G23" s="30">
        <v>159</v>
      </c>
      <c r="H23" s="86">
        <f>SUM((G23/240)*100)</f>
        <v>66.25</v>
      </c>
      <c r="I23" s="30">
        <v>151.5</v>
      </c>
      <c r="J23" s="86">
        <f>SUM((I23/240)*100)</f>
        <v>63.125</v>
      </c>
      <c r="K23" s="31">
        <v>166</v>
      </c>
      <c r="L23" s="86">
        <f>SUM((K23/240)*100)</f>
        <v>69.166666666666671</v>
      </c>
      <c r="M23" s="85">
        <f>SUM(G23+I23+K23)</f>
        <v>476.5</v>
      </c>
      <c r="N23" s="86">
        <f>SUM((M23/720)*100)</f>
        <v>66.180555555555557</v>
      </c>
      <c r="O23" s="30">
        <v>200</v>
      </c>
      <c r="P23" s="103"/>
      <c r="Q23" s="31"/>
      <c r="R23" s="31"/>
      <c r="T23" s="98">
        <f>MAX(H23,J23,L23)-MIN(H23,J23,L23)</f>
        <v>6.0416666666666714</v>
      </c>
    </row>
    <row r="24" spans="1:20" ht="27.95" customHeight="1" x14ac:dyDescent="0.3">
      <c r="A24" s="31" t="s">
        <v>368</v>
      </c>
      <c r="B24" s="29">
        <v>0.55833333333333335</v>
      </c>
      <c r="C24" s="31" t="s">
        <v>369</v>
      </c>
      <c r="D24" s="31" t="s">
        <v>370</v>
      </c>
      <c r="E24" s="31" t="s">
        <v>371</v>
      </c>
      <c r="F24" s="31" t="s">
        <v>372</v>
      </c>
      <c r="G24" s="30">
        <v>157.5</v>
      </c>
      <c r="H24" s="86">
        <f>SUM((G24/240)*100)</f>
        <v>65.625</v>
      </c>
      <c r="I24" s="30">
        <v>157</v>
      </c>
      <c r="J24" s="86">
        <f>SUM((I24/240)*100)</f>
        <v>65.416666666666671</v>
      </c>
      <c r="K24" s="31">
        <v>158.5</v>
      </c>
      <c r="L24" s="86">
        <f>SUM((K24/240)*100)</f>
        <v>66.041666666666671</v>
      </c>
      <c r="M24" s="85">
        <f>SUM(G24+I24+K24)</f>
        <v>473</v>
      </c>
      <c r="N24" s="86">
        <f>SUM((M24/720)*100)</f>
        <v>65.694444444444443</v>
      </c>
      <c r="O24" s="30">
        <v>196</v>
      </c>
      <c r="P24" s="103"/>
      <c r="Q24" s="31"/>
      <c r="R24" s="31"/>
      <c r="T24" s="98">
        <f>MAX(H24,J24,L24)-MIN(H24,J24,L24)</f>
        <v>0.625</v>
      </c>
    </row>
    <row r="25" spans="1:20" ht="27.95" customHeight="1" x14ac:dyDescent="0.3">
      <c r="A25" s="31" t="s">
        <v>396</v>
      </c>
      <c r="B25" s="29">
        <v>0.52916666666666667</v>
      </c>
      <c r="C25" s="31" t="s">
        <v>397</v>
      </c>
      <c r="D25" s="31" t="s">
        <v>398</v>
      </c>
      <c r="E25" s="31" t="s">
        <v>399</v>
      </c>
      <c r="F25" s="31" t="s">
        <v>400</v>
      </c>
      <c r="G25" s="30">
        <v>160.5</v>
      </c>
      <c r="H25" s="86">
        <f>SUM((G25/240)*100)</f>
        <v>66.875</v>
      </c>
      <c r="I25" s="30">
        <v>155</v>
      </c>
      <c r="J25" s="86">
        <f>SUM((I25/240)*100)</f>
        <v>64.583333333333343</v>
      </c>
      <c r="K25" s="31">
        <v>155.5</v>
      </c>
      <c r="L25" s="86">
        <f>SUM((K25/240)*100)</f>
        <v>64.791666666666671</v>
      </c>
      <c r="M25" s="85">
        <f>SUM(G25+I25+K25)</f>
        <v>471</v>
      </c>
      <c r="N25" s="86">
        <f>SUM((M25/720)*100)</f>
        <v>65.416666666666671</v>
      </c>
      <c r="O25" s="30">
        <v>197</v>
      </c>
      <c r="P25" s="103"/>
      <c r="Q25" s="31" t="s">
        <v>1741</v>
      </c>
      <c r="R25" s="31"/>
      <c r="T25" s="98">
        <f>MAX(H25,J25,L25)-MIN(H25,J25,L25)</f>
        <v>2.2916666666666572</v>
      </c>
    </row>
    <row r="26" spans="1:20" ht="27.95" customHeight="1" x14ac:dyDescent="0.3">
      <c r="A26" s="31" t="s">
        <v>415</v>
      </c>
      <c r="B26" s="29">
        <v>0.51458333333333328</v>
      </c>
      <c r="C26" s="31" t="s">
        <v>416</v>
      </c>
      <c r="D26" s="31">
        <v>1012726</v>
      </c>
      <c r="E26" s="31" t="s">
        <v>417</v>
      </c>
      <c r="F26" s="31" t="s">
        <v>418</v>
      </c>
      <c r="G26" s="30">
        <v>159.5</v>
      </c>
      <c r="H26" s="86">
        <f>SUM((G26/240)*100)</f>
        <v>66.458333333333329</v>
      </c>
      <c r="I26" s="30">
        <v>155.5</v>
      </c>
      <c r="J26" s="86">
        <f>SUM((I26/240)*100)</f>
        <v>64.791666666666671</v>
      </c>
      <c r="K26" s="31">
        <v>154</v>
      </c>
      <c r="L26" s="86">
        <f>SUM((K26/240)*100)</f>
        <v>64.166666666666671</v>
      </c>
      <c r="M26" s="85">
        <f>SUM(G26+I26+K26)</f>
        <v>469</v>
      </c>
      <c r="N26" s="86">
        <f>SUM((M26/720)*100)</f>
        <v>65.138888888888886</v>
      </c>
      <c r="O26" s="30">
        <v>196</v>
      </c>
      <c r="P26" s="103"/>
      <c r="Q26" s="31"/>
      <c r="R26" s="31"/>
      <c r="T26" s="98">
        <f>MAX(H26,J26,L26)-MIN(H26,J26,L26)</f>
        <v>2.2916666666666572</v>
      </c>
    </row>
    <row r="27" spans="1:20" ht="27.95" customHeight="1" x14ac:dyDescent="0.3">
      <c r="A27" s="31" t="s">
        <v>419</v>
      </c>
      <c r="B27" s="29">
        <v>0.53402777777777777</v>
      </c>
      <c r="C27" s="31" t="s">
        <v>420</v>
      </c>
      <c r="D27" s="31" t="s">
        <v>421</v>
      </c>
      <c r="E27" s="31" t="s">
        <v>422</v>
      </c>
      <c r="F27" s="31">
        <v>1530089</v>
      </c>
      <c r="G27" s="30">
        <v>157</v>
      </c>
      <c r="H27" s="86">
        <f>SUM((G27/240)*100)</f>
        <v>65.416666666666671</v>
      </c>
      <c r="I27" s="30">
        <v>153.5</v>
      </c>
      <c r="J27" s="86">
        <f>SUM((I27/240)*100)</f>
        <v>63.958333333333329</v>
      </c>
      <c r="K27" s="31">
        <v>158</v>
      </c>
      <c r="L27" s="86">
        <f>SUM((K27/240)*100)</f>
        <v>65.833333333333329</v>
      </c>
      <c r="M27" s="85">
        <f>SUM(G27+I27+K27)</f>
        <v>468.5</v>
      </c>
      <c r="N27" s="86">
        <f>SUM((M27/720)*100)</f>
        <v>65.069444444444443</v>
      </c>
      <c r="O27" s="30">
        <v>196</v>
      </c>
      <c r="P27" s="103"/>
      <c r="Q27" s="31"/>
      <c r="R27" s="31"/>
      <c r="T27" s="98">
        <f>MAX(H27,J27,L27)-MIN(H27,J27,L27)</f>
        <v>1.875</v>
      </c>
    </row>
    <row r="28" spans="1:20" ht="27.95" customHeight="1" x14ac:dyDescent="0.3">
      <c r="A28" s="31" t="s">
        <v>442</v>
      </c>
      <c r="B28" s="29">
        <v>0.58333333333333337</v>
      </c>
      <c r="C28" s="31" t="s">
        <v>443</v>
      </c>
      <c r="D28" s="31" t="s">
        <v>444</v>
      </c>
      <c r="E28" s="31" t="s">
        <v>445</v>
      </c>
      <c r="F28" s="31" t="s">
        <v>446</v>
      </c>
      <c r="G28" s="30">
        <v>159.5</v>
      </c>
      <c r="H28" s="86">
        <f>SUM((G28/240)*100)</f>
        <v>66.458333333333329</v>
      </c>
      <c r="I28" s="30">
        <v>152</v>
      </c>
      <c r="J28" s="86">
        <f>SUM((I28/240)*100)</f>
        <v>63.333333333333329</v>
      </c>
      <c r="K28" s="31">
        <v>147</v>
      </c>
      <c r="L28" s="86">
        <f>SUM((K28/240)*100)</f>
        <v>61.250000000000007</v>
      </c>
      <c r="M28" s="85">
        <f>SUM(G28+I28+K28)</f>
        <v>458.5</v>
      </c>
      <c r="N28" s="86">
        <f>SUM((M28/720)*100)</f>
        <v>63.68055555555555</v>
      </c>
      <c r="O28" s="30">
        <v>190</v>
      </c>
      <c r="P28" s="103"/>
      <c r="Q28" s="31"/>
      <c r="R28" s="31"/>
      <c r="T28" s="98">
        <f>MAX(H28,J28,L28)-MIN(H28,J28,L28)</f>
        <v>5.2083333333333215</v>
      </c>
    </row>
    <row r="29" spans="1:20" ht="27.95" customHeight="1" x14ac:dyDescent="0.3">
      <c r="A29" s="168" t="s">
        <v>377</v>
      </c>
      <c r="B29" s="29">
        <v>0.57847222222222217</v>
      </c>
      <c r="C29" s="31" t="s">
        <v>378</v>
      </c>
      <c r="D29" s="31" t="s">
        <v>379</v>
      </c>
      <c r="E29" s="31" t="s">
        <v>380</v>
      </c>
      <c r="F29" s="31" t="s">
        <v>381</v>
      </c>
      <c r="G29" s="30">
        <v>151</v>
      </c>
      <c r="H29" s="86">
        <f>SUM((G29/240)*100)</f>
        <v>62.916666666666664</v>
      </c>
      <c r="I29" s="30">
        <v>145</v>
      </c>
      <c r="J29" s="86">
        <f>SUM((I29/240)*100)</f>
        <v>60.416666666666664</v>
      </c>
      <c r="K29" s="31">
        <v>152</v>
      </c>
      <c r="L29" s="86">
        <f>SUM((K29/240)*100)</f>
        <v>63.333333333333329</v>
      </c>
      <c r="M29" s="85">
        <f>SUM(G29+I29+K29)</f>
        <v>448</v>
      </c>
      <c r="N29" s="86">
        <f>SUM((M29/720)*100)</f>
        <v>62.222222222222221</v>
      </c>
      <c r="O29" s="30">
        <v>189</v>
      </c>
      <c r="P29" s="103"/>
      <c r="Q29" s="31"/>
      <c r="R29" s="31"/>
      <c r="T29" s="98">
        <f>MAX(H29,J29,L29)-MIN(H29,J29,L29)</f>
        <v>2.9166666666666643</v>
      </c>
    </row>
    <row r="30" spans="1:20" ht="27.95" customHeight="1" x14ac:dyDescent="0.3">
      <c r="A30" s="31" t="s">
        <v>391</v>
      </c>
      <c r="B30" s="29">
        <v>0.52430555555555558</v>
      </c>
      <c r="C30" s="31" t="s">
        <v>392</v>
      </c>
      <c r="D30" s="31" t="s">
        <v>393</v>
      </c>
      <c r="E30" s="31" t="s">
        <v>394</v>
      </c>
      <c r="F30" s="31" t="s">
        <v>395</v>
      </c>
      <c r="G30" s="30">
        <v>152</v>
      </c>
      <c r="H30" s="86">
        <f>SUM((G30/240)*100)</f>
        <v>63.333333333333329</v>
      </c>
      <c r="I30" s="30">
        <v>144</v>
      </c>
      <c r="J30" s="86">
        <f>SUM((I30/240)*100)</f>
        <v>60</v>
      </c>
      <c r="K30" s="31">
        <v>144.5</v>
      </c>
      <c r="L30" s="86">
        <f>SUM((K30/240)*100)</f>
        <v>60.208333333333329</v>
      </c>
      <c r="M30" s="85">
        <f>SUM(G30+I30+K30)</f>
        <v>440.5</v>
      </c>
      <c r="N30" s="86">
        <f>SUM((M30/720)*100)</f>
        <v>61.180555555555557</v>
      </c>
      <c r="O30" s="30">
        <v>188</v>
      </c>
      <c r="P30" s="103"/>
      <c r="Q30" s="31"/>
      <c r="R30" s="31"/>
      <c r="T30" s="98">
        <f>MAX(H30,J30,L30)-MIN(H30,J30,L30)</f>
        <v>3.3333333333333286</v>
      </c>
    </row>
    <row r="31" spans="1:20" ht="27.95" customHeight="1" x14ac:dyDescent="0.3">
      <c r="A31" s="31" t="s">
        <v>452</v>
      </c>
      <c r="B31" s="29">
        <v>0.59305555555555556</v>
      </c>
      <c r="C31" s="31" t="s">
        <v>453</v>
      </c>
      <c r="D31" s="31" t="s">
        <v>454</v>
      </c>
      <c r="E31" s="31" t="s">
        <v>455</v>
      </c>
      <c r="F31" s="31" t="s">
        <v>456</v>
      </c>
      <c r="G31" s="30">
        <v>150.5</v>
      </c>
      <c r="H31" s="86">
        <f>SUM((G31/240)*100)</f>
        <v>62.708333333333336</v>
      </c>
      <c r="I31" s="30">
        <v>144.5</v>
      </c>
      <c r="J31" s="86">
        <f>SUM((I31/240)*100)</f>
        <v>60.208333333333329</v>
      </c>
      <c r="K31" s="31">
        <v>138</v>
      </c>
      <c r="L31" s="86">
        <f>SUM((K31/240)*100)</f>
        <v>57.499999999999993</v>
      </c>
      <c r="M31" s="85">
        <f>SUM(G31+I31+K31)</f>
        <v>433</v>
      </c>
      <c r="N31" s="86">
        <f>SUM((M31/720)*100)</f>
        <v>60.138888888888886</v>
      </c>
      <c r="O31" s="30">
        <v>182</v>
      </c>
      <c r="P31" s="103"/>
      <c r="Q31" s="31"/>
      <c r="R31" s="31"/>
      <c r="T31" s="98">
        <f>MAX(H31,J31,L31)-MIN(H31,J31,L31)</f>
        <v>5.2083333333333428</v>
      </c>
    </row>
    <row r="32" spans="1:20" ht="27.95" customHeight="1" x14ac:dyDescent="0.3">
      <c r="A32" s="31" t="s">
        <v>423</v>
      </c>
      <c r="B32" s="29">
        <v>0.53888888888888886</v>
      </c>
      <c r="C32" s="31" t="s">
        <v>424</v>
      </c>
      <c r="D32" s="31" t="s">
        <v>425</v>
      </c>
      <c r="E32" s="31" t="s">
        <v>426</v>
      </c>
      <c r="F32" s="31" t="s">
        <v>427</v>
      </c>
      <c r="G32" s="30">
        <v>144</v>
      </c>
      <c r="H32" s="86">
        <f>SUM((G32/240)*100)</f>
        <v>60</v>
      </c>
      <c r="I32" s="30">
        <v>143</v>
      </c>
      <c r="J32" s="86">
        <f>SUM((I32/240)*100)</f>
        <v>59.583333333333336</v>
      </c>
      <c r="K32" s="31">
        <v>142.5</v>
      </c>
      <c r="L32" s="86">
        <f>SUM((K32/240)*100)</f>
        <v>59.375</v>
      </c>
      <c r="M32" s="85">
        <f>SUM(G32+I32+K32)</f>
        <v>429.5</v>
      </c>
      <c r="N32" s="86">
        <f>SUM((M32/720)*100)</f>
        <v>59.652777777777779</v>
      </c>
      <c r="O32" s="30">
        <v>186</v>
      </c>
      <c r="P32" s="103"/>
      <c r="Q32" s="31" t="s">
        <v>1741</v>
      </c>
      <c r="R32" s="31"/>
      <c r="T32" s="98">
        <f>MAX(H32,J32,L32)-MIN(H32,J32,L32)</f>
        <v>0.625</v>
      </c>
    </row>
    <row r="33" spans="1:20" ht="27.95" customHeight="1" x14ac:dyDescent="0.3">
      <c r="A33" s="31" t="s">
        <v>433</v>
      </c>
      <c r="B33" s="29">
        <v>0.54861111111111105</v>
      </c>
      <c r="C33" s="31" t="s">
        <v>434</v>
      </c>
      <c r="D33" s="31" t="s">
        <v>435</v>
      </c>
      <c r="E33" s="31" t="s">
        <v>436</v>
      </c>
      <c r="F33" s="31" t="s">
        <v>437</v>
      </c>
      <c r="G33" s="30"/>
      <c r="H33" s="86">
        <f>SUM((G33/240)*100)</f>
        <v>0</v>
      </c>
      <c r="I33" s="30"/>
      <c r="J33" s="86">
        <f>SUM((I33/240)*100)</f>
        <v>0</v>
      </c>
      <c r="K33" s="31"/>
      <c r="L33" s="86">
        <f>SUM((K33/240)*100)</f>
        <v>0</v>
      </c>
      <c r="M33" s="85">
        <f>SUM(G33+I33+K33)</f>
        <v>0</v>
      </c>
      <c r="N33" s="86">
        <f>SUM((M33/720)*100)</f>
        <v>0</v>
      </c>
      <c r="O33" s="30"/>
      <c r="P33" s="103" t="s">
        <v>1687</v>
      </c>
      <c r="Q33" s="31"/>
      <c r="R33" s="31"/>
      <c r="T33" s="98">
        <f>MAX(H33,J33,L33)-MIN(H33,J33,L33)</f>
        <v>0</v>
      </c>
    </row>
    <row r="34" spans="1:20" ht="27.95" customHeight="1" x14ac:dyDescent="0.3">
      <c r="A34" s="31" t="s">
        <v>373</v>
      </c>
      <c r="B34" s="29">
        <v>0.56319444444444444</v>
      </c>
      <c r="C34" s="31" t="s">
        <v>374</v>
      </c>
      <c r="D34" s="31">
        <v>1915961</v>
      </c>
      <c r="E34" s="31" t="s">
        <v>375</v>
      </c>
      <c r="F34" s="31" t="s">
        <v>376</v>
      </c>
      <c r="G34" s="30"/>
      <c r="H34" s="86">
        <f>SUM((G34/240)*100)</f>
        <v>0</v>
      </c>
      <c r="I34" s="30"/>
      <c r="J34" s="86">
        <f>SUM((I34/240)*100)</f>
        <v>0</v>
      </c>
      <c r="K34" s="31"/>
      <c r="L34" s="86">
        <f>SUM((K34/240)*100)</f>
        <v>0</v>
      </c>
      <c r="M34" s="85">
        <f>SUM(G34+I34+K34)</f>
        <v>0</v>
      </c>
      <c r="N34" s="86">
        <f>SUM((M34/720)*100)</f>
        <v>0</v>
      </c>
      <c r="O34" s="30"/>
      <c r="P34" s="103" t="s">
        <v>1687</v>
      </c>
      <c r="Q34" s="31" t="s">
        <v>1741</v>
      </c>
      <c r="R34" s="31"/>
      <c r="T34" s="98">
        <f>MAX(H34,J34,L34)-MIN(H34,J34,L34)</f>
        <v>0</v>
      </c>
    </row>
    <row r="35" spans="1:20" ht="27.95" customHeight="1" x14ac:dyDescent="0.3">
      <c r="A35" s="31"/>
      <c r="B35" s="29">
        <v>0.57361111111111118</v>
      </c>
      <c r="C35" s="31"/>
      <c r="D35" s="31"/>
      <c r="E35" s="31"/>
      <c r="F35" s="31"/>
      <c r="G35" s="30"/>
      <c r="H35" s="86">
        <f>SUM((G35/240)*100)</f>
        <v>0</v>
      </c>
      <c r="I35" s="30"/>
      <c r="J35" s="86">
        <f>SUM((I35/240)*100)</f>
        <v>0</v>
      </c>
      <c r="K35" s="31"/>
      <c r="L35" s="86">
        <f>SUM((K35/240)*100)</f>
        <v>0</v>
      </c>
      <c r="M35" s="85">
        <f>SUM(G35+I35+K35)</f>
        <v>0</v>
      </c>
      <c r="N35" s="86">
        <f>SUM((M35/720)*100)</f>
        <v>0</v>
      </c>
      <c r="O35" s="30"/>
      <c r="P35" s="103"/>
      <c r="Q35" s="31"/>
      <c r="R35" s="31"/>
      <c r="T35" s="98">
        <f>MAX(H35,J35,L35)-MIN(H35,J35,L35)</f>
        <v>0</v>
      </c>
    </row>
    <row r="36" spans="1:20" ht="27.95" customHeight="1" x14ac:dyDescent="0.3">
      <c r="A36" s="31">
        <v>438</v>
      </c>
      <c r="B36" s="29">
        <v>0.63680555555555551</v>
      </c>
      <c r="C36" s="31" t="s">
        <v>382</v>
      </c>
      <c r="D36" s="31" t="s">
        <v>383</v>
      </c>
      <c r="E36" s="31" t="s">
        <v>384</v>
      </c>
      <c r="F36" s="31" t="s">
        <v>385</v>
      </c>
      <c r="G36" s="30"/>
      <c r="H36" s="86">
        <f>SUM((G36/240)*100)</f>
        <v>0</v>
      </c>
      <c r="I36" s="30"/>
      <c r="J36" s="86">
        <f>SUM((I36/240)*100)</f>
        <v>0</v>
      </c>
      <c r="K36" s="31"/>
      <c r="L36" s="86">
        <f>SUM((K36/240)*100)</f>
        <v>0</v>
      </c>
      <c r="M36" s="85">
        <f>SUM(G36+I36+K36)</f>
        <v>0</v>
      </c>
      <c r="N36" s="86">
        <f>SUM((M36/720)*100)</f>
        <v>0</v>
      </c>
      <c r="O36" s="30"/>
      <c r="P36" s="103" t="s">
        <v>1685</v>
      </c>
      <c r="Q36" s="31"/>
      <c r="R36" s="31"/>
      <c r="T36" s="98">
        <f>MAX(H36,J36,L36)-MIN(H36,J36,L36)</f>
        <v>0</v>
      </c>
    </row>
  </sheetData>
  <sortState ref="A7:T36">
    <sortCondition descending="1" ref="N7:N36"/>
    <sortCondition descending="1" ref="O7:O36"/>
  </sortState>
  <mergeCells count="1">
    <mergeCell ref="E5:M5"/>
  </mergeCells>
  <conditionalFormatting sqref="T8:T36">
    <cfRule type="cellIs" dxfId="55" priority="1" operator="greaterThan">
      <formula>2.941</formula>
    </cfRule>
  </conditionalFormatting>
  <conditionalFormatting sqref="T8:T36">
    <cfRule type="cellIs" dxfId="54" priority="4" stopIfTrue="1" operator="greaterThan">
      <formula>6.99</formula>
    </cfRule>
  </conditionalFormatting>
  <conditionalFormatting sqref="T8:T36">
    <cfRule type="cellIs" dxfId="53" priority="3" stopIfTrue="1" operator="greaterThan">
      <formula>0.0699</formula>
    </cfRule>
  </conditionalFormatting>
  <conditionalFormatting sqref="T8:T36">
    <cfRule type="cellIs" dxfId="52" priority="2" operator="greaterThan">
      <formula>6.999</formula>
    </cfRule>
  </conditionalFormatting>
  <pageMargins left="0.7" right="0.7" top="0.75" bottom="0.75" header="0.3" footer="0.3"/>
  <pageSetup paperSize="9" scale="5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80"/>
  <sheetViews>
    <sheetView tabSelected="1" topLeftCell="A37" workbookViewId="0">
      <selection activeCell="A38" sqref="A38:C45"/>
    </sheetView>
  </sheetViews>
  <sheetFormatPr defaultRowHeight="18.75" x14ac:dyDescent="0.3"/>
  <cols>
    <col min="1" max="1" width="7.140625" style="9" customWidth="1"/>
    <col min="2" max="2" width="7.5703125" style="9" customWidth="1"/>
    <col min="3" max="3" width="22.28515625" style="9" customWidth="1"/>
    <col min="4" max="4" width="11.140625" style="9" customWidth="1"/>
    <col min="5" max="5" width="30.7109375" style="9" customWidth="1"/>
    <col min="6" max="6" width="11" style="9" customWidth="1"/>
    <col min="7" max="7" width="7.85546875" style="10" customWidth="1"/>
    <col min="8" max="8" width="7.28515625" style="11" customWidth="1"/>
    <col min="9" max="9" width="7.42578125" style="10" customWidth="1"/>
    <col min="10" max="10" width="7.5703125" style="11" customWidth="1"/>
    <col min="11" max="11" width="7.28515625" style="10" customWidth="1"/>
    <col min="12" max="12" width="7.5703125" style="11" customWidth="1"/>
    <col min="13" max="13" width="7" style="12" customWidth="1"/>
    <col min="14" max="14" width="7.5703125" style="13" customWidth="1"/>
    <col min="15" max="15" width="7.28515625" style="12" customWidth="1"/>
    <col min="16" max="16" width="6.7109375" style="113" customWidth="1"/>
    <col min="17" max="17" width="6.42578125" style="9" customWidth="1"/>
    <col min="18" max="18" width="7.28515625" style="9" customWidth="1"/>
    <col min="19" max="19" width="2.140625" style="9" customWidth="1"/>
    <col min="20" max="20" width="9.140625" style="14"/>
    <col min="21" max="16384" width="9.140625" style="9"/>
  </cols>
  <sheetData>
    <row r="1" spans="1:20" x14ac:dyDescent="0.3">
      <c r="A1" s="8" t="s">
        <v>462</v>
      </c>
    </row>
    <row r="2" spans="1:20" x14ac:dyDescent="0.3">
      <c r="A2" s="8" t="s">
        <v>1</v>
      </c>
      <c r="E2" s="9" t="s">
        <v>1651</v>
      </c>
      <c r="F2" s="9" t="s">
        <v>2</v>
      </c>
      <c r="G2" s="10" t="s">
        <v>6</v>
      </c>
      <c r="H2" s="11" t="s">
        <v>1739</v>
      </c>
      <c r="I2" s="10" t="s">
        <v>1756</v>
      </c>
    </row>
    <row r="3" spans="1:20" x14ac:dyDescent="0.3">
      <c r="A3" s="8" t="s">
        <v>4</v>
      </c>
      <c r="B3" s="9" t="s">
        <v>463</v>
      </c>
      <c r="G3" s="10" t="s">
        <v>7</v>
      </c>
      <c r="H3" s="11" t="s">
        <v>1731</v>
      </c>
      <c r="I3" s="10" t="s">
        <v>1732</v>
      </c>
    </row>
    <row r="4" spans="1:20" x14ac:dyDescent="0.3">
      <c r="A4" s="8" t="s">
        <v>1640</v>
      </c>
      <c r="G4" s="10" t="s">
        <v>1666</v>
      </c>
      <c r="H4" s="11" t="s">
        <v>1721</v>
      </c>
      <c r="I4" s="10" t="s">
        <v>1722</v>
      </c>
      <c r="O4" s="15"/>
    </row>
    <row r="5" spans="1:20" x14ac:dyDescent="0.3">
      <c r="A5" s="165"/>
      <c r="B5" s="165"/>
      <c r="C5" s="165"/>
      <c r="D5" s="165"/>
      <c r="E5" s="165"/>
      <c r="F5" s="165"/>
      <c r="T5" s="17"/>
    </row>
    <row r="6" spans="1:20" x14ac:dyDescent="0.3">
      <c r="A6" s="18"/>
      <c r="B6" s="57"/>
      <c r="C6" s="57"/>
      <c r="D6" s="117" t="s">
        <v>1755</v>
      </c>
      <c r="E6" s="117"/>
      <c r="F6" s="117" t="s">
        <v>1620</v>
      </c>
      <c r="G6" s="19"/>
      <c r="H6" s="20"/>
      <c r="I6" s="19"/>
      <c r="J6" s="20"/>
      <c r="K6" s="19"/>
      <c r="L6" s="20"/>
      <c r="M6" s="21"/>
      <c r="N6" s="22">
        <f>240*3</f>
        <v>720</v>
      </c>
      <c r="O6" s="21"/>
      <c r="P6" s="114"/>
      <c r="Q6" s="18"/>
      <c r="T6" s="17"/>
    </row>
    <row r="7" spans="1:20" ht="27.95" customHeight="1" x14ac:dyDescent="0.3">
      <c r="A7" s="160" t="s">
        <v>8</v>
      </c>
      <c r="B7" s="161" t="s">
        <v>9</v>
      </c>
      <c r="C7" s="161" t="s">
        <v>10</v>
      </c>
      <c r="D7" s="161" t="s">
        <v>11</v>
      </c>
      <c r="E7" s="161" t="s">
        <v>12</v>
      </c>
      <c r="F7" s="161" t="s">
        <v>13</v>
      </c>
      <c r="G7" s="105" t="s">
        <v>16</v>
      </c>
      <c r="H7" s="162" t="s">
        <v>17</v>
      </c>
      <c r="I7" s="105" t="s">
        <v>1668</v>
      </c>
      <c r="J7" s="162" t="s">
        <v>1669</v>
      </c>
      <c r="K7" s="105" t="s">
        <v>18</v>
      </c>
      <c r="L7" s="162" t="s">
        <v>19</v>
      </c>
      <c r="M7" s="105" t="s">
        <v>20</v>
      </c>
      <c r="N7" s="163" t="s">
        <v>21</v>
      </c>
      <c r="O7" s="105" t="s">
        <v>22</v>
      </c>
      <c r="P7" s="169" t="s">
        <v>23</v>
      </c>
      <c r="Q7" s="164" t="s">
        <v>24</v>
      </c>
      <c r="R7" s="111" t="s">
        <v>25</v>
      </c>
    </row>
    <row r="8" spans="1:20" ht="27.95" customHeight="1" x14ac:dyDescent="0.3">
      <c r="A8" s="31" t="s">
        <v>329</v>
      </c>
      <c r="B8" s="29">
        <v>0.53402777777777777</v>
      </c>
      <c r="C8" s="31" t="s">
        <v>330</v>
      </c>
      <c r="D8" s="31" t="s">
        <v>331</v>
      </c>
      <c r="E8" s="31" t="s">
        <v>332</v>
      </c>
      <c r="F8" s="31" t="s">
        <v>333</v>
      </c>
      <c r="G8" s="30">
        <v>171.5</v>
      </c>
      <c r="H8" s="86">
        <f>SUM((G8/240)*100)</f>
        <v>71.458333333333329</v>
      </c>
      <c r="I8" s="30">
        <v>170.5</v>
      </c>
      <c r="J8" s="86">
        <f>SUM((I8/240)*100)</f>
        <v>71.041666666666671</v>
      </c>
      <c r="K8" s="159">
        <v>172</v>
      </c>
      <c r="L8" s="86">
        <f>SUM((K8/240)*100)</f>
        <v>71.666666666666671</v>
      </c>
      <c r="M8" s="85">
        <f>SUM(G8+I8+K8)</f>
        <v>514</v>
      </c>
      <c r="N8" s="86">
        <f>SUM((M8/720)*100)</f>
        <v>71.388888888888886</v>
      </c>
      <c r="O8" s="159">
        <v>129</v>
      </c>
      <c r="P8" s="103">
        <v>1</v>
      </c>
      <c r="Q8" s="31"/>
      <c r="R8" s="31" t="s">
        <v>1711</v>
      </c>
      <c r="T8" s="98">
        <f>MAX(H8,J8,L8)-MIN(H8,J8,L8)</f>
        <v>0.625</v>
      </c>
    </row>
    <row r="9" spans="1:20" ht="27.95" customHeight="1" x14ac:dyDescent="0.3">
      <c r="A9" s="31" t="s">
        <v>625</v>
      </c>
      <c r="B9" s="29">
        <v>0.63194444444444442</v>
      </c>
      <c r="C9" s="31" t="s">
        <v>626</v>
      </c>
      <c r="D9" s="31" t="s">
        <v>627</v>
      </c>
      <c r="E9" s="31" t="s">
        <v>628</v>
      </c>
      <c r="F9" s="31" t="s">
        <v>629</v>
      </c>
      <c r="G9" s="30">
        <v>167.5</v>
      </c>
      <c r="H9" s="86">
        <f>SUM((G9/240)*100)</f>
        <v>69.791666666666657</v>
      </c>
      <c r="I9" s="30">
        <v>165.5</v>
      </c>
      <c r="J9" s="86">
        <f>SUM((I9/240)*100)</f>
        <v>68.958333333333329</v>
      </c>
      <c r="K9" s="159">
        <v>162</v>
      </c>
      <c r="L9" s="86">
        <f>SUM((K9/240)*100)</f>
        <v>67.5</v>
      </c>
      <c r="M9" s="85">
        <f>SUM(G9+I9+K9)</f>
        <v>495</v>
      </c>
      <c r="N9" s="86">
        <f>SUM((M9/720)*100)</f>
        <v>68.75</v>
      </c>
      <c r="O9" s="30">
        <v>123</v>
      </c>
      <c r="P9" s="103">
        <v>2</v>
      </c>
      <c r="Q9" s="31" t="s">
        <v>1708</v>
      </c>
      <c r="R9" s="31" t="s">
        <v>1762</v>
      </c>
      <c r="T9" s="98">
        <f>MAX(H9,J9,L9)-MIN(H9,J9,L9)</f>
        <v>2.2916666666666572</v>
      </c>
    </row>
    <row r="10" spans="1:20" ht="27.95" customHeight="1" x14ac:dyDescent="0.3">
      <c r="A10" s="31">
        <v>153</v>
      </c>
      <c r="B10" s="29">
        <v>0.57361111111111118</v>
      </c>
      <c r="C10" s="31" t="s">
        <v>647</v>
      </c>
      <c r="D10" s="31" t="s">
        <v>648</v>
      </c>
      <c r="E10" s="31" t="s">
        <v>649</v>
      </c>
      <c r="F10" s="31" t="s">
        <v>650</v>
      </c>
      <c r="G10" s="30">
        <v>171.5</v>
      </c>
      <c r="H10" s="86">
        <f>SUM((G10/240)*100)</f>
        <v>71.458333333333329</v>
      </c>
      <c r="I10" s="30">
        <v>157.5</v>
      </c>
      <c r="J10" s="86">
        <f>SUM((I10/240)*100)</f>
        <v>65.625</v>
      </c>
      <c r="K10" s="159">
        <v>158</v>
      </c>
      <c r="L10" s="86">
        <f>SUM((K10/240)*100)</f>
        <v>65.833333333333329</v>
      </c>
      <c r="M10" s="85">
        <f>SUM(G10+I10+K10)</f>
        <v>487</v>
      </c>
      <c r="N10" s="86">
        <f>SUM((M10/720)*100)</f>
        <v>67.638888888888886</v>
      </c>
      <c r="O10" s="159">
        <v>124.5</v>
      </c>
      <c r="P10" s="103">
        <v>3</v>
      </c>
      <c r="Q10" s="31"/>
      <c r="R10" s="31"/>
      <c r="T10" s="98">
        <f>MAX(H10,J10,L10)-MIN(H10,J10,L10)</f>
        <v>5.8333333333333286</v>
      </c>
    </row>
    <row r="11" spans="1:20" ht="27.95" customHeight="1" x14ac:dyDescent="0.3">
      <c r="A11" s="31" t="s">
        <v>505</v>
      </c>
      <c r="B11" s="29">
        <v>0.60277777777777775</v>
      </c>
      <c r="C11" s="31" t="s">
        <v>506</v>
      </c>
      <c r="D11" s="31" t="s">
        <v>507</v>
      </c>
      <c r="E11" s="31" t="s">
        <v>508</v>
      </c>
      <c r="F11" s="31" t="s">
        <v>509</v>
      </c>
      <c r="G11" s="30">
        <v>171.5</v>
      </c>
      <c r="H11" s="86">
        <f>SUM((G11/240)*100)</f>
        <v>71.458333333333329</v>
      </c>
      <c r="I11" s="30">
        <v>161</v>
      </c>
      <c r="J11" s="86">
        <f>SUM((I11/240)*100)</f>
        <v>67.083333333333329</v>
      </c>
      <c r="K11" s="159">
        <v>154</v>
      </c>
      <c r="L11" s="86">
        <f>SUM((K11/240)*100)</f>
        <v>64.166666666666671</v>
      </c>
      <c r="M11" s="85">
        <f>SUM(G11+I11+K11)</f>
        <v>486.5</v>
      </c>
      <c r="N11" s="86">
        <f>SUM((M11/720)*100)</f>
        <v>67.569444444444443</v>
      </c>
      <c r="O11" s="159">
        <v>122.5</v>
      </c>
      <c r="P11" s="103">
        <v>4</v>
      </c>
      <c r="Q11" s="31"/>
      <c r="R11" s="31"/>
      <c r="T11" s="98">
        <f>MAX(H11,J11,L11)-MIN(H11,J11,L11)</f>
        <v>7.2916666666666572</v>
      </c>
    </row>
    <row r="12" spans="1:20" ht="27.95" customHeight="1" x14ac:dyDescent="0.3">
      <c r="A12" s="31" t="s">
        <v>610</v>
      </c>
      <c r="B12" s="29">
        <v>0.55833333333333335</v>
      </c>
      <c r="C12" s="31" t="s">
        <v>611</v>
      </c>
      <c r="D12" s="31" t="s">
        <v>612</v>
      </c>
      <c r="E12" s="31" t="s">
        <v>613</v>
      </c>
      <c r="F12" s="31" t="s">
        <v>614</v>
      </c>
      <c r="G12" s="30">
        <v>163.5</v>
      </c>
      <c r="H12" s="86">
        <f>SUM((G12/240)*100)</f>
        <v>68.125</v>
      </c>
      <c r="I12" s="30">
        <v>165</v>
      </c>
      <c r="J12" s="86">
        <f>SUM((I12/240)*100)</f>
        <v>68.75</v>
      </c>
      <c r="K12" s="159">
        <v>158</v>
      </c>
      <c r="L12" s="86">
        <f>SUM((K12/240)*100)</f>
        <v>65.833333333333329</v>
      </c>
      <c r="M12" s="85">
        <f>SUM(G12+I12+K12)</f>
        <v>486.5</v>
      </c>
      <c r="N12" s="86">
        <f>SUM((M12/720)*100)</f>
        <v>67.569444444444443</v>
      </c>
      <c r="O12" s="159">
        <v>122</v>
      </c>
      <c r="P12" s="103">
        <v>5</v>
      </c>
      <c r="Q12" s="31"/>
      <c r="R12" s="31"/>
      <c r="T12" s="98">
        <f>MAX(H12,J12,L12)-MIN(H12,J12,L12)</f>
        <v>2.9166666666666714</v>
      </c>
    </row>
    <row r="13" spans="1:20" ht="27.95" customHeight="1" x14ac:dyDescent="0.3">
      <c r="A13" s="31" t="s">
        <v>548</v>
      </c>
      <c r="B13" s="29">
        <v>0.58333333333333337</v>
      </c>
      <c r="C13" s="31" t="s">
        <v>549</v>
      </c>
      <c r="D13" s="31" t="s">
        <v>550</v>
      </c>
      <c r="E13" s="31" t="s">
        <v>551</v>
      </c>
      <c r="F13" s="31" t="s">
        <v>552</v>
      </c>
      <c r="G13" s="30">
        <v>159.5</v>
      </c>
      <c r="H13" s="86">
        <f>SUM((G13/240)*100)</f>
        <v>66.458333333333329</v>
      </c>
      <c r="I13" s="30">
        <v>161.5</v>
      </c>
      <c r="J13" s="86">
        <f>SUM((I13/240)*100)</f>
        <v>67.291666666666671</v>
      </c>
      <c r="K13" s="159">
        <v>164</v>
      </c>
      <c r="L13" s="86">
        <f>SUM((K13/240)*100)</f>
        <v>68.333333333333329</v>
      </c>
      <c r="M13" s="85">
        <f>SUM(G13+I13+K13)</f>
        <v>485</v>
      </c>
      <c r="N13" s="86">
        <f>SUM((M13/720)*100)</f>
        <v>67.361111111111114</v>
      </c>
      <c r="O13" s="159">
        <v>122</v>
      </c>
      <c r="P13" s="103">
        <v>6</v>
      </c>
      <c r="Q13" s="31"/>
      <c r="R13" s="31"/>
      <c r="T13" s="98">
        <f>MAX(H13,J13,L13)-MIN(H13,J13,L13)</f>
        <v>1.875</v>
      </c>
    </row>
    <row r="14" spans="1:20" ht="27.95" customHeight="1" x14ac:dyDescent="0.3">
      <c r="A14" s="31" t="s">
        <v>661</v>
      </c>
      <c r="B14" s="29">
        <v>0.52430555555555558</v>
      </c>
      <c r="C14" s="31" t="s">
        <v>662</v>
      </c>
      <c r="D14" s="31" t="s">
        <v>663</v>
      </c>
      <c r="E14" s="31" t="s">
        <v>664</v>
      </c>
      <c r="F14" s="31" t="s">
        <v>665</v>
      </c>
      <c r="G14" s="30">
        <v>162</v>
      </c>
      <c r="H14" s="86">
        <f>SUM((G14/240)*100)</f>
        <v>67.5</v>
      </c>
      <c r="I14" s="30">
        <v>163</v>
      </c>
      <c r="J14" s="86">
        <f>SUM((I14/240)*100)</f>
        <v>67.916666666666671</v>
      </c>
      <c r="K14" s="159">
        <v>160</v>
      </c>
      <c r="L14" s="86">
        <f>SUM((K14/240)*100)</f>
        <v>66.666666666666657</v>
      </c>
      <c r="M14" s="85">
        <f>SUM(G14+I14+K14)</f>
        <v>485</v>
      </c>
      <c r="N14" s="86">
        <f>SUM((M14/720)*100)</f>
        <v>67.361111111111114</v>
      </c>
      <c r="O14" s="159">
        <v>121.5</v>
      </c>
      <c r="P14" s="103">
        <v>7</v>
      </c>
      <c r="Q14" s="31"/>
      <c r="R14" s="31"/>
      <c r="T14" s="98">
        <f>MAX(H14,J14,L14)-MIN(H14,J14,L14)</f>
        <v>1.2500000000000142</v>
      </c>
    </row>
    <row r="15" spans="1:20" ht="27.95" customHeight="1" x14ac:dyDescent="0.3">
      <c r="A15" s="31">
        <v>237</v>
      </c>
      <c r="B15" s="29">
        <v>0.5</v>
      </c>
      <c r="C15" s="31" t="s">
        <v>57</v>
      </c>
      <c r="D15" s="31" t="s">
        <v>58</v>
      </c>
      <c r="E15" s="31" t="s">
        <v>59</v>
      </c>
      <c r="F15" s="31" t="s">
        <v>60</v>
      </c>
      <c r="G15" s="159">
        <v>155.5</v>
      </c>
      <c r="H15" s="86">
        <f>SUM((G15/240)*100)</f>
        <v>64.791666666666671</v>
      </c>
      <c r="I15" s="85">
        <v>167.5</v>
      </c>
      <c r="J15" s="86">
        <f>SUM((I15/240)*100)</f>
        <v>69.791666666666657</v>
      </c>
      <c r="K15" s="85">
        <v>158.5</v>
      </c>
      <c r="L15" s="86">
        <f>SUM((K15/240)*100)</f>
        <v>66.041666666666671</v>
      </c>
      <c r="M15" s="85">
        <f>SUM(G15+I15+K15)</f>
        <v>481.5</v>
      </c>
      <c r="N15" s="86">
        <f>SUM((M15/720)*100)</f>
        <v>66.875</v>
      </c>
      <c r="O15" s="159">
        <v>119.5</v>
      </c>
      <c r="P15" s="103">
        <v>8</v>
      </c>
      <c r="Q15" s="31"/>
      <c r="R15" s="31"/>
      <c r="T15" s="98">
        <f>MAX(H15,J15,L15)-MIN(H15,J15,L15)</f>
        <v>4.9999999999999858</v>
      </c>
    </row>
    <row r="16" spans="1:20" ht="27.95" customHeight="1" x14ac:dyDescent="0.3">
      <c r="A16" s="31" t="s">
        <v>671</v>
      </c>
      <c r="B16" s="29">
        <v>0.53888888888888886</v>
      </c>
      <c r="C16" s="31" t="s">
        <v>672</v>
      </c>
      <c r="D16" s="31" t="s">
        <v>673</v>
      </c>
      <c r="E16" s="31" t="s">
        <v>674</v>
      </c>
      <c r="F16" s="31" t="s">
        <v>675</v>
      </c>
      <c r="G16" s="30">
        <v>158</v>
      </c>
      <c r="H16" s="86">
        <f>SUM((G16/240)*100)</f>
        <v>65.833333333333329</v>
      </c>
      <c r="I16" s="30">
        <v>160</v>
      </c>
      <c r="J16" s="86">
        <f>SUM((I16/240)*100)</f>
        <v>66.666666666666657</v>
      </c>
      <c r="K16" s="159">
        <v>160.5</v>
      </c>
      <c r="L16" s="86">
        <f>SUM((K16/240)*100)</f>
        <v>66.875</v>
      </c>
      <c r="M16" s="85">
        <f>SUM(G16+I16+K16)</f>
        <v>478.5</v>
      </c>
      <c r="N16" s="86">
        <f>SUM((M16/720)*100)</f>
        <v>66.458333333333329</v>
      </c>
      <c r="O16" s="159">
        <v>118.5</v>
      </c>
      <c r="P16" s="103">
        <v>9</v>
      </c>
      <c r="Q16" s="31"/>
      <c r="R16" s="31"/>
      <c r="T16" s="98">
        <f>MAX(H16,J16,L16)-MIN(H16,J16,L16)</f>
        <v>1.0416666666666714</v>
      </c>
    </row>
    <row r="17" spans="1:20" ht="27.95" customHeight="1" x14ac:dyDescent="0.3">
      <c r="A17" s="31" t="s">
        <v>558</v>
      </c>
      <c r="B17" s="29">
        <v>0.59305555555555556</v>
      </c>
      <c r="C17" s="31" t="s">
        <v>559</v>
      </c>
      <c r="D17" s="31" t="s">
        <v>560</v>
      </c>
      <c r="E17" s="31" t="s">
        <v>561</v>
      </c>
      <c r="F17" s="31" t="s">
        <v>560</v>
      </c>
      <c r="G17" s="30">
        <v>158</v>
      </c>
      <c r="H17" s="86">
        <f>SUM((G17/240)*100)</f>
        <v>65.833333333333329</v>
      </c>
      <c r="I17" s="30">
        <v>159</v>
      </c>
      <c r="J17" s="86">
        <f>SUM((I17/240)*100)</f>
        <v>66.25</v>
      </c>
      <c r="K17" s="159">
        <v>156.5</v>
      </c>
      <c r="L17" s="86">
        <f>SUM((K17/240)*100)</f>
        <v>65.208333333333329</v>
      </c>
      <c r="M17" s="85">
        <f>SUM(G17+I17+K17)</f>
        <v>473.5</v>
      </c>
      <c r="N17" s="86">
        <f>SUM((M17/720)*100)</f>
        <v>65.763888888888886</v>
      </c>
      <c r="O17" s="159">
        <v>117</v>
      </c>
      <c r="P17" s="103">
        <v>10</v>
      </c>
      <c r="Q17" s="31"/>
      <c r="R17" s="31"/>
      <c r="T17" s="98">
        <f>MAX(H17,J17,L17)-MIN(H17,J17,L17)</f>
        <v>1.0416666666666714</v>
      </c>
    </row>
    <row r="18" spans="1:20" ht="27.95" customHeight="1" x14ac:dyDescent="0.3">
      <c r="A18" s="31" t="s">
        <v>620</v>
      </c>
      <c r="B18" s="29">
        <v>0.62708333333333333</v>
      </c>
      <c r="C18" s="31" t="s">
        <v>621</v>
      </c>
      <c r="D18" s="31" t="s">
        <v>622</v>
      </c>
      <c r="E18" s="31" t="s">
        <v>623</v>
      </c>
      <c r="F18" s="31" t="s">
        <v>624</v>
      </c>
      <c r="G18" s="30">
        <v>157.5</v>
      </c>
      <c r="H18" s="86">
        <f>SUM((G18/240)*100)</f>
        <v>65.625</v>
      </c>
      <c r="I18" s="30">
        <v>157</v>
      </c>
      <c r="J18" s="86">
        <f>SUM((I18/240)*100)</f>
        <v>65.416666666666671</v>
      </c>
      <c r="K18" s="159">
        <v>158</v>
      </c>
      <c r="L18" s="86">
        <f>SUM((K18/240)*100)</f>
        <v>65.833333333333329</v>
      </c>
      <c r="M18" s="85">
        <f>SUM(G18+I18+K18)</f>
        <v>472.5</v>
      </c>
      <c r="N18" s="86">
        <f>SUM((M18/720)*100)</f>
        <v>65.625</v>
      </c>
      <c r="O18" s="30">
        <v>119</v>
      </c>
      <c r="P18" s="103"/>
      <c r="Q18" s="31"/>
      <c r="R18" s="31"/>
      <c r="T18" s="98">
        <f>MAX(H18,J18,L18)-MIN(H18,J18,L18)</f>
        <v>0.41666666666665719</v>
      </c>
    </row>
    <row r="19" spans="1:20" ht="27.95" customHeight="1" x14ac:dyDescent="0.3">
      <c r="A19" s="31" t="s">
        <v>513</v>
      </c>
      <c r="B19" s="29">
        <v>0.61249999999999993</v>
      </c>
      <c r="C19" s="31" t="s">
        <v>514</v>
      </c>
      <c r="D19" s="31" t="s">
        <v>515</v>
      </c>
      <c r="E19" s="31" t="s">
        <v>516</v>
      </c>
      <c r="F19" s="31" t="s">
        <v>517</v>
      </c>
      <c r="G19" s="30">
        <v>155</v>
      </c>
      <c r="H19" s="86">
        <f>SUM((G19/240)*100)</f>
        <v>64.583333333333343</v>
      </c>
      <c r="I19" s="30">
        <v>155.5</v>
      </c>
      <c r="J19" s="86">
        <f>SUM((I19/240)*100)</f>
        <v>64.791666666666671</v>
      </c>
      <c r="K19" s="159">
        <v>162</v>
      </c>
      <c r="L19" s="86">
        <f>SUM((K19/240)*100)</f>
        <v>67.5</v>
      </c>
      <c r="M19" s="85">
        <f>SUM(G19+I19+K19)</f>
        <v>472.5</v>
      </c>
      <c r="N19" s="86">
        <f>SUM((M19/720)*100)</f>
        <v>65.625</v>
      </c>
      <c r="O19" s="159">
        <v>118.5</v>
      </c>
      <c r="P19" s="103"/>
      <c r="Q19" s="31"/>
      <c r="R19" s="31"/>
      <c r="T19" s="98">
        <f>MAX(H19,J19,L19)-MIN(H19,J19,L19)</f>
        <v>2.9166666666666572</v>
      </c>
    </row>
    <row r="20" spans="1:20" ht="27.95" customHeight="1" x14ac:dyDescent="0.3">
      <c r="A20" s="31" t="s">
        <v>543</v>
      </c>
      <c r="B20" s="29">
        <v>0.57847222222222217</v>
      </c>
      <c r="C20" s="31" t="s">
        <v>544</v>
      </c>
      <c r="D20" s="31" t="s">
        <v>545</v>
      </c>
      <c r="E20" s="31" t="s">
        <v>546</v>
      </c>
      <c r="F20" s="31" t="s">
        <v>547</v>
      </c>
      <c r="G20" s="30">
        <v>155</v>
      </c>
      <c r="H20" s="86">
        <f>SUM((G20/240)*100)</f>
        <v>64.583333333333343</v>
      </c>
      <c r="I20" s="30">
        <v>155.5</v>
      </c>
      <c r="J20" s="86">
        <f>SUM((I20/240)*100)</f>
        <v>64.791666666666671</v>
      </c>
      <c r="K20" s="159">
        <v>151.5</v>
      </c>
      <c r="L20" s="86">
        <f>SUM((K20/240)*100)</f>
        <v>63.125</v>
      </c>
      <c r="M20" s="85">
        <f>SUM(G20+I20+K20)</f>
        <v>462</v>
      </c>
      <c r="N20" s="86">
        <f>SUM((M20/720)*100)</f>
        <v>64.166666666666671</v>
      </c>
      <c r="O20" s="159">
        <v>116</v>
      </c>
      <c r="P20" s="103"/>
      <c r="Q20" s="31" t="s">
        <v>1708</v>
      </c>
      <c r="R20" s="31" t="s">
        <v>1680</v>
      </c>
      <c r="T20" s="98">
        <f>MAX(H20,J20,L20)-MIN(H20,J20,L20)</f>
        <v>1.6666666666666714</v>
      </c>
    </row>
    <row r="21" spans="1:20" ht="27.95" customHeight="1" x14ac:dyDescent="0.3">
      <c r="A21" s="31" t="s">
        <v>265</v>
      </c>
      <c r="B21" s="29">
        <v>0.51458333333333328</v>
      </c>
      <c r="C21" s="102" t="s">
        <v>266</v>
      </c>
      <c r="D21" s="102" t="s">
        <v>267</v>
      </c>
      <c r="E21" s="102" t="s">
        <v>268</v>
      </c>
      <c r="F21" s="102" t="s">
        <v>269</v>
      </c>
      <c r="G21" s="30">
        <v>149</v>
      </c>
      <c r="H21" s="86">
        <f>SUM((G21/240)*100)</f>
        <v>62.083333333333336</v>
      </c>
      <c r="I21" s="30">
        <v>157</v>
      </c>
      <c r="J21" s="86">
        <f>SUM((I21/240)*100)</f>
        <v>65.416666666666671</v>
      </c>
      <c r="K21" s="159">
        <v>154</v>
      </c>
      <c r="L21" s="86">
        <f>SUM((K21/240)*100)</f>
        <v>64.166666666666671</v>
      </c>
      <c r="M21" s="85">
        <f>SUM(G21+I21+K21)</f>
        <v>460</v>
      </c>
      <c r="N21" s="86">
        <f>SUM((M21/720)*100)</f>
        <v>63.888888888888886</v>
      </c>
      <c r="O21" s="159">
        <v>115.5</v>
      </c>
      <c r="P21" s="103"/>
      <c r="Q21" s="31"/>
      <c r="R21" s="31"/>
      <c r="T21" s="98">
        <f>MAX(H21,J21,L21)-MIN(H21,J21,L21)</f>
        <v>3.3333333333333357</v>
      </c>
    </row>
    <row r="22" spans="1:20" ht="27.95" customHeight="1" x14ac:dyDescent="0.3">
      <c r="A22" s="31" t="s">
        <v>236</v>
      </c>
      <c r="B22" s="29">
        <v>0.64166666666666672</v>
      </c>
      <c r="C22" s="31" t="s">
        <v>237</v>
      </c>
      <c r="D22" s="31" t="s">
        <v>238</v>
      </c>
      <c r="E22" s="31" t="s">
        <v>239</v>
      </c>
      <c r="F22" s="31" t="s">
        <v>240</v>
      </c>
      <c r="G22" s="30">
        <v>151.5</v>
      </c>
      <c r="H22" s="86">
        <f>SUM((G22/240)*100)</f>
        <v>63.125</v>
      </c>
      <c r="I22" s="30">
        <v>155</v>
      </c>
      <c r="J22" s="86">
        <f>SUM((I22/240)*100)</f>
        <v>64.583333333333343</v>
      </c>
      <c r="K22" s="159">
        <v>153</v>
      </c>
      <c r="L22" s="86">
        <f>SUM((K22/240)*100)</f>
        <v>63.749999999999993</v>
      </c>
      <c r="M22" s="85">
        <f>SUM(G22+I22+K22)</f>
        <v>459.5</v>
      </c>
      <c r="N22" s="86">
        <f>SUM((M22/720)*100)</f>
        <v>63.819444444444443</v>
      </c>
      <c r="O22" s="30">
        <v>115</v>
      </c>
      <c r="P22" s="103"/>
      <c r="Q22" s="31"/>
      <c r="R22" s="31"/>
      <c r="T22" s="98">
        <f>MAX(H22,J22,L22)-MIN(H22,J22,L22)</f>
        <v>1.4583333333333428</v>
      </c>
    </row>
    <row r="23" spans="1:20" ht="27.95" customHeight="1" x14ac:dyDescent="0.3">
      <c r="A23" s="31">
        <v>601</v>
      </c>
      <c r="B23" s="29">
        <v>0.64583333333333337</v>
      </c>
      <c r="C23" s="31" t="s">
        <v>1644</v>
      </c>
      <c r="D23" s="31">
        <v>1912260</v>
      </c>
      <c r="E23" s="31" t="s">
        <v>1645</v>
      </c>
      <c r="F23" s="31">
        <v>1933680</v>
      </c>
      <c r="G23" s="30">
        <v>146.5</v>
      </c>
      <c r="H23" s="86">
        <f>SUM((G23/240)*100)</f>
        <v>61.041666666666671</v>
      </c>
      <c r="I23" s="30">
        <v>156.5</v>
      </c>
      <c r="J23" s="86">
        <f>SUM((I23/240)*100)</f>
        <v>65.208333333333329</v>
      </c>
      <c r="K23" s="159">
        <v>155.5</v>
      </c>
      <c r="L23" s="86">
        <f>SUM((K23/240)*100)</f>
        <v>64.791666666666671</v>
      </c>
      <c r="M23" s="85">
        <f>SUM(G23+I23+K23)</f>
        <v>458.5</v>
      </c>
      <c r="N23" s="86">
        <f>SUM((M23/720)*100)</f>
        <v>63.68055555555555</v>
      </c>
      <c r="O23" s="30">
        <v>116</v>
      </c>
      <c r="P23" s="103"/>
      <c r="Q23" s="31" t="s">
        <v>1741</v>
      </c>
      <c r="R23" s="31"/>
      <c r="T23" s="98">
        <f>MAX(H23,J23,L23)-MIN(H23,J23,L23)</f>
        <v>4.1666666666666572</v>
      </c>
    </row>
    <row r="24" spans="1:20" ht="27.95" customHeight="1" x14ac:dyDescent="0.3">
      <c r="A24" s="31" t="s">
        <v>633</v>
      </c>
      <c r="B24" s="29">
        <v>0.50486111111111109</v>
      </c>
      <c r="C24" s="31" t="s">
        <v>634</v>
      </c>
      <c r="D24" s="31" t="s">
        <v>635</v>
      </c>
      <c r="E24" s="31" t="s">
        <v>636</v>
      </c>
      <c r="F24" s="31" t="s">
        <v>637</v>
      </c>
      <c r="G24" s="30">
        <v>148.5</v>
      </c>
      <c r="H24" s="86">
        <f>SUM((G24/240)*100)</f>
        <v>61.875</v>
      </c>
      <c r="I24" s="30">
        <v>157.5</v>
      </c>
      <c r="J24" s="86">
        <f>SUM((I24/240)*100)</f>
        <v>65.625</v>
      </c>
      <c r="K24" s="159">
        <v>150</v>
      </c>
      <c r="L24" s="86">
        <f>SUM((K24/240)*100)</f>
        <v>62.5</v>
      </c>
      <c r="M24" s="85">
        <f>SUM(G24+I24+K24)</f>
        <v>456</v>
      </c>
      <c r="N24" s="86">
        <f>SUM((M24/720)*100)</f>
        <v>63.333333333333329</v>
      </c>
      <c r="O24" s="159">
        <v>114.5</v>
      </c>
      <c r="P24" s="103"/>
      <c r="Q24" s="31"/>
      <c r="R24" s="31"/>
      <c r="T24" s="98">
        <f>MAX(H24,J24,L24)-MIN(H24,J24,L24)</f>
        <v>3.75</v>
      </c>
    </row>
    <row r="25" spans="1:20" ht="27.95" customHeight="1" x14ac:dyDescent="0.3">
      <c r="A25" s="31" t="s">
        <v>615</v>
      </c>
      <c r="B25" s="29">
        <v>0.62222222222222223</v>
      </c>
      <c r="C25" s="31" t="s">
        <v>616</v>
      </c>
      <c r="D25" s="31" t="s">
        <v>617</v>
      </c>
      <c r="E25" s="31" t="s">
        <v>618</v>
      </c>
      <c r="F25" s="31" t="s">
        <v>619</v>
      </c>
      <c r="G25" s="30">
        <v>145.5</v>
      </c>
      <c r="H25" s="86">
        <f>SUM((G25/240)*100)</f>
        <v>60.624999999999993</v>
      </c>
      <c r="I25" s="30">
        <v>157</v>
      </c>
      <c r="J25" s="86">
        <f>SUM((I25/240)*100)</f>
        <v>65.416666666666671</v>
      </c>
      <c r="K25" s="159">
        <v>153.5</v>
      </c>
      <c r="L25" s="86">
        <f>SUM((K25/240)*100)</f>
        <v>63.958333333333329</v>
      </c>
      <c r="M25" s="85">
        <f>SUM(G25+I25+K25)</f>
        <v>456</v>
      </c>
      <c r="N25" s="86">
        <f>SUM((M25/720)*100)</f>
        <v>63.333333333333329</v>
      </c>
      <c r="O25" s="30">
        <v>112</v>
      </c>
      <c r="P25" s="103"/>
      <c r="Q25" s="31"/>
      <c r="R25" s="31"/>
      <c r="T25" s="98">
        <f>MAX(H25,J25,L25)-MIN(H25,J25,L25)</f>
        <v>4.7916666666666785</v>
      </c>
    </row>
    <row r="26" spans="1:20" ht="27.95" customHeight="1" x14ac:dyDescent="0.3">
      <c r="A26" s="31" t="s">
        <v>656</v>
      </c>
      <c r="B26" s="29">
        <v>0.51944444444444449</v>
      </c>
      <c r="C26" s="31" t="s">
        <v>657</v>
      </c>
      <c r="D26" s="31" t="s">
        <v>658</v>
      </c>
      <c r="E26" s="31" t="s">
        <v>659</v>
      </c>
      <c r="F26" s="31" t="s">
        <v>660</v>
      </c>
      <c r="G26" s="30">
        <v>153.5</v>
      </c>
      <c r="H26" s="86">
        <f>SUM((G26/240)*100)</f>
        <v>63.958333333333329</v>
      </c>
      <c r="I26" s="30">
        <v>157</v>
      </c>
      <c r="J26" s="86">
        <f>SUM((I26/240)*100)</f>
        <v>65.416666666666671</v>
      </c>
      <c r="K26" s="159">
        <v>145</v>
      </c>
      <c r="L26" s="86">
        <f>SUM((K26/240)*100)</f>
        <v>60.416666666666664</v>
      </c>
      <c r="M26" s="85">
        <f>SUM(G26+I26+K26)</f>
        <v>455.5</v>
      </c>
      <c r="N26" s="86">
        <f>SUM((M26/720)*100)</f>
        <v>63.263888888888886</v>
      </c>
      <c r="O26" s="159">
        <v>115.5</v>
      </c>
      <c r="P26" s="103"/>
      <c r="Q26" s="31" t="s">
        <v>1741</v>
      </c>
      <c r="R26" s="31"/>
      <c r="T26" s="98">
        <f>MAX(H26,J26,L26)-MIN(H26,J26,L26)</f>
        <v>5.0000000000000071</v>
      </c>
    </row>
    <row r="27" spans="1:20" ht="27.95" customHeight="1" x14ac:dyDescent="0.3">
      <c r="A27" s="31" t="s">
        <v>195</v>
      </c>
      <c r="B27" s="29">
        <v>0.55347222222222225</v>
      </c>
      <c r="C27" s="31" t="s">
        <v>196</v>
      </c>
      <c r="D27" s="31" t="s">
        <v>197</v>
      </c>
      <c r="E27" s="31" t="s">
        <v>198</v>
      </c>
      <c r="F27" s="31" t="s">
        <v>199</v>
      </c>
      <c r="G27" s="30">
        <v>145.5</v>
      </c>
      <c r="H27" s="86">
        <f>SUM((G27/240)*100)</f>
        <v>60.624999999999993</v>
      </c>
      <c r="I27" s="30">
        <v>156</v>
      </c>
      <c r="J27" s="86">
        <f>SUM((I27/240)*100)</f>
        <v>65</v>
      </c>
      <c r="K27" s="159">
        <v>150.5</v>
      </c>
      <c r="L27" s="86">
        <f>SUM((K27/240)*100)</f>
        <v>62.708333333333336</v>
      </c>
      <c r="M27" s="85">
        <f>SUM(G27+I27+K27)</f>
        <v>452</v>
      </c>
      <c r="N27" s="86">
        <f>SUM((M27/720)*100)</f>
        <v>62.777777777777779</v>
      </c>
      <c r="O27" s="159">
        <v>113</v>
      </c>
      <c r="P27" s="103"/>
      <c r="Q27" s="31" t="s">
        <v>1741</v>
      </c>
      <c r="R27" s="31"/>
      <c r="T27" s="98">
        <f>MAX(H27,J27,L27)-MIN(H27,J27,L27)</f>
        <v>4.3750000000000071</v>
      </c>
    </row>
    <row r="28" spans="1:20" ht="27.95" customHeight="1" x14ac:dyDescent="0.3">
      <c r="A28" s="31" t="s">
        <v>419</v>
      </c>
      <c r="B28" s="29">
        <v>0.54861111111111105</v>
      </c>
      <c r="C28" s="31" t="s">
        <v>420</v>
      </c>
      <c r="D28" s="31" t="s">
        <v>421</v>
      </c>
      <c r="E28" s="31" t="s">
        <v>422</v>
      </c>
      <c r="F28" s="31">
        <v>1530089</v>
      </c>
      <c r="G28" s="30">
        <v>142.5</v>
      </c>
      <c r="H28" s="86">
        <f>SUM((G28/240)*100)</f>
        <v>59.375</v>
      </c>
      <c r="I28" s="30">
        <v>149</v>
      </c>
      <c r="J28" s="86">
        <f>SUM((I28/240)*100)</f>
        <v>62.083333333333336</v>
      </c>
      <c r="K28" s="159">
        <v>153.5</v>
      </c>
      <c r="L28" s="86">
        <f>SUM((K28/240)*100)</f>
        <v>63.958333333333329</v>
      </c>
      <c r="M28" s="85">
        <f>SUM(G28+I28+K28)</f>
        <v>445</v>
      </c>
      <c r="N28" s="86">
        <f>SUM((M28/720)*100)</f>
        <v>61.805555555555557</v>
      </c>
      <c r="O28" s="159">
        <v>110.5</v>
      </c>
      <c r="P28" s="103"/>
      <c r="Q28" s="31"/>
      <c r="R28" s="31"/>
      <c r="T28" s="98">
        <f>MAX(H28,J28,L28)-MIN(H28,J28,L28)</f>
        <v>4.5833333333333286</v>
      </c>
    </row>
    <row r="29" spans="1:20" ht="27.95" customHeight="1" x14ac:dyDescent="0.3">
      <c r="A29" s="31" t="s">
        <v>553</v>
      </c>
      <c r="B29" s="29">
        <v>0.58819444444444446</v>
      </c>
      <c r="C29" s="31" t="s">
        <v>554</v>
      </c>
      <c r="D29" s="31" t="s">
        <v>555</v>
      </c>
      <c r="E29" s="31" t="s">
        <v>556</v>
      </c>
      <c r="F29" s="31" t="s">
        <v>557</v>
      </c>
      <c r="G29" s="19">
        <v>141</v>
      </c>
      <c r="H29" s="86">
        <f>SUM((G29/240)*100)</f>
        <v>58.75</v>
      </c>
      <c r="I29" s="30">
        <v>149.5</v>
      </c>
      <c r="J29" s="86">
        <f>SUM((I29/240)*100)</f>
        <v>62.291666666666664</v>
      </c>
      <c r="K29" s="159">
        <v>153.5</v>
      </c>
      <c r="L29" s="86">
        <f>SUM((K29/240)*100)</f>
        <v>63.958333333333329</v>
      </c>
      <c r="M29" s="85">
        <f>SUM(G29+I29+K29)</f>
        <v>444</v>
      </c>
      <c r="N29" s="86">
        <f>SUM((M29/720)*100)</f>
        <v>61.666666666666671</v>
      </c>
      <c r="O29" s="159">
        <v>111</v>
      </c>
      <c r="P29" s="103"/>
      <c r="Q29" s="31"/>
      <c r="R29" s="31"/>
      <c r="T29" s="98">
        <f>MAX(H29,J29,L29)-MIN(H29,J29,L29)</f>
        <v>5.2083333333333286</v>
      </c>
    </row>
    <row r="30" spans="1:20" ht="27.95" customHeight="1" x14ac:dyDescent="0.3">
      <c r="A30" s="31">
        <v>278</v>
      </c>
      <c r="B30" s="29">
        <v>0.61736111111111114</v>
      </c>
      <c r="C30" s="31" t="s">
        <v>178</v>
      </c>
      <c r="D30" s="31" t="s">
        <v>179</v>
      </c>
      <c r="E30" s="31" t="s">
        <v>180</v>
      </c>
      <c r="F30" s="31" t="s">
        <v>181</v>
      </c>
      <c r="G30" s="30">
        <v>146</v>
      </c>
      <c r="H30" s="86">
        <f>SUM((G30/240)*100)</f>
        <v>60.833333333333329</v>
      </c>
      <c r="I30" s="30">
        <v>153</v>
      </c>
      <c r="J30" s="86">
        <f>SUM((I30/240)*100)</f>
        <v>63.749999999999993</v>
      </c>
      <c r="K30" s="159">
        <v>144.5</v>
      </c>
      <c r="L30" s="86">
        <f>SUM((K30/240)*100)</f>
        <v>60.208333333333329</v>
      </c>
      <c r="M30" s="85">
        <f>SUM(G30+I30+K30)</f>
        <v>443.5</v>
      </c>
      <c r="N30" s="86">
        <f>SUM((M30/720)*100)</f>
        <v>61.597222222222229</v>
      </c>
      <c r="O30" s="30">
        <v>113</v>
      </c>
      <c r="P30" s="103"/>
      <c r="Q30" s="31"/>
      <c r="R30" s="31"/>
      <c r="T30" s="98">
        <f>MAX(H30,J30,L30)-MIN(H30,J30,L30)</f>
        <v>3.5416666666666643</v>
      </c>
    </row>
    <row r="31" spans="1:20" ht="27.95" customHeight="1" x14ac:dyDescent="0.3">
      <c r="A31" s="31" t="s">
        <v>500</v>
      </c>
      <c r="B31" s="29">
        <v>0.59791666666666665</v>
      </c>
      <c r="C31" s="31" t="s">
        <v>501</v>
      </c>
      <c r="D31" s="31" t="s">
        <v>502</v>
      </c>
      <c r="E31" s="31" t="s">
        <v>503</v>
      </c>
      <c r="F31" s="31" t="s">
        <v>504</v>
      </c>
      <c r="G31" s="19">
        <v>141</v>
      </c>
      <c r="H31" s="86">
        <f>SUM((G31/240)*100)</f>
        <v>58.75</v>
      </c>
      <c r="I31" s="30">
        <v>150</v>
      </c>
      <c r="J31" s="86">
        <f>SUM((I31/240)*100)</f>
        <v>62.5</v>
      </c>
      <c r="K31" s="159">
        <v>147</v>
      </c>
      <c r="L31" s="86">
        <f>SUM((K31/240)*100)</f>
        <v>61.250000000000007</v>
      </c>
      <c r="M31" s="85">
        <f>SUM(G31+I31+K31)</f>
        <v>438</v>
      </c>
      <c r="N31" s="86">
        <f>SUM((M31/720)*100)</f>
        <v>60.833333333333329</v>
      </c>
      <c r="O31" s="159">
        <v>110</v>
      </c>
      <c r="P31" s="103"/>
      <c r="Q31" s="31"/>
      <c r="R31" s="31"/>
      <c r="T31" s="98">
        <f>MAX(H31,J31,L31)-MIN(H31,J31,L31)</f>
        <v>3.75</v>
      </c>
    </row>
    <row r="32" spans="1:20" ht="27.95" customHeight="1" x14ac:dyDescent="0.3">
      <c r="A32" s="31">
        <v>414</v>
      </c>
      <c r="B32" s="29">
        <v>0.60763888888888895</v>
      </c>
      <c r="C32" s="31" t="s">
        <v>47</v>
      </c>
      <c r="D32" s="31" t="s">
        <v>48</v>
      </c>
      <c r="E32" s="31" t="s">
        <v>49</v>
      </c>
      <c r="F32" s="31" t="s">
        <v>50</v>
      </c>
      <c r="G32" s="30">
        <v>138.5</v>
      </c>
      <c r="H32" s="86">
        <f>SUM((G32/240)*100)</f>
        <v>57.708333333333329</v>
      </c>
      <c r="I32" s="30">
        <v>149.5</v>
      </c>
      <c r="J32" s="86">
        <f>SUM((I32/240)*100)</f>
        <v>62.291666666666664</v>
      </c>
      <c r="K32" s="159">
        <v>146.5</v>
      </c>
      <c r="L32" s="86">
        <f>SUM((K32/240)*100)</f>
        <v>61.041666666666671</v>
      </c>
      <c r="M32" s="85">
        <f>SUM(G32+I32+K32)</f>
        <v>434.5</v>
      </c>
      <c r="N32" s="86">
        <f>SUM((M32/720)*100)</f>
        <v>60.347222222222221</v>
      </c>
      <c r="O32" s="159">
        <v>108.5</v>
      </c>
      <c r="P32" s="103"/>
      <c r="Q32" s="31"/>
      <c r="R32" s="31"/>
      <c r="T32" s="98">
        <f>MAX(H32,J32,L32)-MIN(H32,J32,L32)</f>
        <v>4.5833333333333357</v>
      </c>
    </row>
    <row r="33" spans="1:20" ht="27.95" customHeight="1" x14ac:dyDescent="0.3">
      <c r="A33" s="31" t="s">
        <v>666</v>
      </c>
      <c r="B33" s="29">
        <v>0.52916666666666667</v>
      </c>
      <c r="C33" s="31" t="s">
        <v>667</v>
      </c>
      <c r="D33" s="31" t="s">
        <v>668</v>
      </c>
      <c r="E33" s="31" t="s">
        <v>669</v>
      </c>
      <c r="F33" s="31" t="s">
        <v>670</v>
      </c>
      <c r="G33" s="30">
        <v>136.5</v>
      </c>
      <c r="H33" s="86">
        <f>SUM((G33/240)*100)</f>
        <v>56.875</v>
      </c>
      <c r="I33" s="30">
        <v>143.5</v>
      </c>
      <c r="J33" s="86">
        <f>SUM((I33/240)*100)</f>
        <v>59.791666666666664</v>
      </c>
      <c r="K33" s="159">
        <v>140.5</v>
      </c>
      <c r="L33" s="86">
        <f>SUM((K33/240)*100)</f>
        <v>58.541666666666671</v>
      </c>
      <c r="M33" s="85">
        <f>SUM(G33+I33+K33)</f>
        <v>420.5</v>
      </c>
      <c r="N33" s="86">
        <f>SUM((M33/720)*100)</f>
        <v>58.402777777777779</v>
      </c>
      <c r="O33" s="159">
        <v>104</v>
      </c>
      <c r="P33" s="103"/>
      <c r="Q33" s="31"/>
      <c r="R33" s="31"/>
      <c r="T33" s="98">
        <f>MAX(H33,J33,L33)-MIN(H33,J33,L33)</f>
        <v>2.9166666666666643</v>
      </c>
    </row>
    <row r="34" spans="1:20" ht="27.95" customHeight="1" x14ac:dyDescent="0.3">
      <c r="A34" s="31">
        <v>137</v>
      </c>
      <c r="B34" s="29">
        <v>0.54375000000000007</v>
      </c>
      <c r="C34" s="31" t="s">
        <v>242</v>
      </c>
      <c r="D34" s="31" t="s">
        <v>243</v>
      </c>
      <c r="E34" s="31" t="s">
        <v>631</v>
      </c>
      <c r="F34" s="31" t="s">
        <v>632</v>
      </c>
      <c r="G34" s="30">
        <v>135</v>
      </c>
      <c r="H34" s="86">
        <f>SUM((G34/240)*100)</f>
        <v>56.25</v>
      </c>
      <c r="I34" s="30">
        <v>143</v>
      </c>
      <c r="J34" s="86">
        <f>SUM((I34/240)*100)</f>
        <v>59.583333333333336</v>
      </c>
      <c r="K34" s="159">
        <v>137</v>
      </c>
      <c r="L34" s="86">
        <f>SUM((K34/240)*100)</f>
        <v>57.083333333333329</v>
      </c>
      <c r="M34" s="85">
        <f>SUM(G34+I34+K34)</f>
        <v>415</v>
      </c>
      <c r="N34" s="86">
        <f>SUM((M34/720)*100)</f>
        <v>57.638888888888886</v>
      </c>
      <c r="O34" s="159">
        <v>103.5</v>
      </c>
      <c r="P34" s="103"/>
      <c r="Q34" s="31"/>
      <c r="R34" s="31"/>
      <c r="T34" s="98">
        <f>MAX(H34,J34,L34)-MIN(H34,J34,L34)</f>
        <v>3.3333333333333357</v>
      </c>
    </row>
    <row r="35" spans="1:20" ht="27.95" customHeight="1" x14ac:dyDescent="0.3">
      <c r="A35" s="31" t="s">
        <v>232</v>
      </c>
      <c r="B35" s="29">
        <v>0.63680555555555551</v>
      </c>
      <c r="C35" s="31" t="s">
        <v>233</v>
      </c>
      <c r="D35" s="31" t="s">
        <v>234</v>
      </c>
      <c r="E35" s="31" t="s">
        <v>235</v>
      </c>
      <c r="F35" s="31">
        <v>1535420</v>
      </c>
      <c r="G35" s="30">
        <v>126.5</v>
      </c>
      <c r="H35" s="86">
        <f>SUM((G35/240)*100)</f>
        <v>52.708333333333336</v>
      </c>
      <c r="I35" s="30">
        <v>141.5</v>
      </c>
      <c r="J35" s="86">
        <f>SUM((I35/240)*100)</f>
        <v>58.958333333333336</v>
      </c>
      <c r="K35" s="159">
        <v>134</v>
      </c>
      <c r="L35" s="86">
        <f>SUM((K35/240)*100)</f>
        <v>55.833333333333336</v>
      </c>
      <c r="M35" s="85">
        <f>SUM(G35+I35+K35)</f>
        <v>402</v>
      </c>
      <c r="N35" s="86">
        <f>SUM((M35/720)*100)</f>
        <v>55.833333333333336</v>
      </c>
      <c r="O35" s="30">
        <v>98.5</v>
      </c>
      <c r="P35" s="103"/>
      <c r="Q35" s="31"/>
      <c r="R35" s="31"/>
      <c r="T35" s="98">
        <f>MAX(H35,J35,L35)-MIN(H35,J35,L35)</f>
        <v>6.25</v>
      </c>
    </row>
    <row r="36" spans="1:20" ht="27.95" customHeight="1" x14ac:dyDescent="0.3">
      <c r="A36" s="31" t="s">
        <v>256</v>
      </c>
      <c r="B36" s="29">
        <v>0.50972222222222219</v>
      </c>
      <c r="C36" s="31" t="s">
        <v>257</v>
      </c>
      <c r="D36" s="31" t="s">
        <v>258</v>
      </c>
      <c r="E36" s="31" t="s">
        <v>259</v>
      </c>
      <c r="F36" s="31" t="s">
        <v>260</v>
      </c>
      <c r="G36" s="30"/>
      <c r="H36" s="86">
        <f>SUM((G36/240)*100)</f>
        <v>0</v>
      </c>
      <c r="I36" s="30"/>
      <c r="J36" s="86">
        <f>SUM((I36/240)*100)</f>
        <v>0</v>
      </c>
      <c r="K36" s="159"/>
      <c r="L36" s="86">
        <f>SUM((K36/240)*100)</f>
        <v>0</v>
      </c>
      <c r="M36" s="85">
        <f>SUM(G36+I36+K36)</f>
        <v>0</v>
      </c>
      <c r="N36" s="86">
        <f>SUM((M36/720)*100)</f>
        <v>0</v>
      </c>
      <c r="O36" s="159"/>
      <c r="P36" s="103" t="s">
        <v>1685</v>
      </c>
      <c r="Q36" s="31"/>
      <c r="R36" s="31"/>
      <c r="T36" s="98"/>
    </row>
    <row r="37" spans="1:20" ht="27.95" customHeight="1" x14ac:dyDescent="0.3">
      <c r="A37" s="31"/>
      <c r="B37" s="29">
        <v>0.56319444444444444</v>
      </c>
      <c r="C37" s="57"/>
      <c r="D37" s="57"/>
      <c r="E37" s="57"/>
      <c r="F37" s="57"/>
      <c r="G37" s="30"/>
      <c r="H37" s="86">
        <f>SUM((G37/240)*100)</f>
        <v>0</v>
      </c>
      <c r="I37" s="30"/>
      <c r="J37" s="86">
        <f>SUM((I37/240)*100)</f>
        <v>0</v>
      </c>
      <c r="K37" s="159"/>
      <c r="L37" s="86">
        <f>SUM((K37/240)*100)</f>
        <v>0</v>
      </c>
      <c r="M37" s="85">
        <f>SUM(G37+I37+K37)</f>
        <v>0</v>
      </c>
      <c r="N37" s="86">
        <f>SUM((M37/720)*100)</f>
        <v>0</v>
      </c>
      <c r="O37" s="159"/>
      <c r="P37" s="103"/>
      <c r="Q37" s="31"/>
      <c r="R37" s="31"/>
      <c r="T37" s="98"/>
    </row>
    <row r="38" spans="1:20" ht="27.95" customHeight="1" x14ac:dyDescent="0.3">
      <c r="A38" s="57"/>
      <c r="B38" s="57"/>
      <c r="C38" s="57"/>
      <c r="D38" s="57"/>
      <c r="E38" s="57"/>
      <c r="F38" s="57"/>
      <c r="G38" s="30"/>
      <c r="H38" s="122"/>
      <c r="I38" s="30"/>
      <c r="J38" s="122"/>
      <c r="K38" s="30"/>
      <c r="L38" s="122"/>
      <c r="M38" s="65"/>
      <c r="N38" s="56"/>
      <c r="O38" s="65"/>
      <c r="P38" s="100"/>
      <c r="Q38" s="57"/>
      <c r="R38" s="57"/>
      <c r="T38" s="98"/>
    </row>
    <row r="39" spans="1:20" ht="27.95" customHeight="1" x14ac:dyDescent="0.3">
      <c r="A39" s="57"/>
      <c r="B39" s="57"/>
      <c r="C39" s="117"/>
      <c r="D39" s="117"/>
      <c r="E39" s="117"/>
      <c r="F39" s="57"/>
      <c r="G39" s="30"/>
      <c r="H39" s="122"/>
      <c r="I39" s="30"/>
      <c r="J39" s="122"/>
      <c r="K39" s="30"/>
      <c r="L39" s="122"/>
      <c r="M39" s="65"/>
      <c r="N39" s="56"/>
      <c r="O39" s="65"/>
      <c r="P39" s="100"/>
      <c r="Q39" s="57"/>
      <c r="R39" s="57"/>
      <c r="T39" s="98"/>
    </row>
    <row r="40" spans="1:20" ht="27.95" customHeight="1" x14ac:dyDescent="0.3">
      <c r="A40" s="57"/>
      <c r="B40" s="57"/>
      <c r="C40" s="57"/>
      <c r="D40" s="57"/>
      <c r="E40" s="57"/>
      <c r="F40" s="57" t="s">
        <v>2</v>
      </c>
      <c r="G40" s="30" t="s">
        <v>6</v>
      </c>
      <c r="H40" s="122" t="s">
        <v>1757</v>
      </c>
      <c r="I40" s="30" t="s">
        <v>1758</v>
      </c>
      <c r="J40" s="122"/>
      <c r="K40" s="30"/>
      <c r="L40" s="122"/>
      <c r="M40" s="65"/>
      <c r="N40" s="56"/>
      <c r="O40" s="65"/>
      <c r="P40" s="100"/>
      <c r="Q40" s="57"/>
      <c r="R40" s="57"/>
      <c r="T40" s="98"/>
    </row>
    <row r="41" spans="1:20" ht="27.95" customHeight="1" x14ac:dyDescent="0.3">
      <c r="A41" s="57"/>
      <c r="B41" s="57"/>
      <c r="C41" s="57"/>
      <c r="D41" s="57"/>
      <c r="E41" s="57"/>
      <c r="F41" s="57"/>
      <c r="G41" s="30" t="s">
        <v>7</v>
      </c>
      <c r="H41" s="122" t="s">
        <v>1733</v>
      </c>
      <c r="I41" s="30" t="s">
        <v>1734</v>
      </c>
      <c r="J41" s="122"/>
      <c r="K41" s="30"/>
      <c r="L41" s="122"/>
      <c r="M41" s="65"/>
      <c r="N41" s="56"/>
      <c r="O41" s="65"/>
      <c r="P41" s="100"/>
      <c r="Q41" s="57"/>
      <c r="R41" s="57"/>
      <c r="T41" s="98"/>
    </row>
    <row r="42" spans="1:20" ht="27.95" customHeight="1" thickBot="1" x14ac:dyDescent="0.35">
      <c r="A42" s="57"/>
      <c r="B42" s="57"/>
      <c r="C42" s="117" t="s">
        <v>1639</v>
      </c>
      <c r="D42" s="117"/>
      <c r="E42" s="117" t="s">
        <v>1620</v>
      </c>
      <c r="F42" s="57"/>
      <c r="G42" s="30" t="s">
        <v>1666</v>
      </c>
      <c r="H42" s="122" t="s">
        <v>1759</v>
      </c>
      <c r="I42" s="30" t="s">
        <v>1738</v>
      </c>
      <c r="J42" s="122"/>
      <c r="K42" s="30"/>
      <c r="L42" s="122"/>
      <c r="M42" s="65"/>
      <c r="N42" s="56"/>
      <c r="O42" s="65"/>
      <c r="P42" s="100"/>
      <c r="Q42" s="57"/>
      <c r="R42" s="57"/>
      <c r="T42" s="98"/>
    </row>
    <row r="43" spans="1:20" ht="27.95" customHeight="1" x14ac:dyDescent="0.3">
      <c r="A43" s="160" t="s">
        <v>8</v>
      </c>
      <c r="B43" s="161" t="s">
        <v>9</v>
      </c>
      <c r="C43" s="161" t="s">
        <v>10</v>
      </c>
      <c r="D43" s="161" t="s">
        <v>11</v>
      </c>
      <c r="E43" s="161" t="s">
        <v>12</v>
      </c>
      <c r="F43" s="161" t="s">
        <v>13</v>
      </c>
      <c r="G43" s="105" t="s">
        <v>16</v>
      </c>
      <c r="H43" s="162" t="s">
        <v>17</v>
      </c>
      <c r="I43" s="105" t="s">
        <v>1668</v>
      </c>
      <c r="J43" s="162" t="s">
        <v>1669</v>
      </c>
      <c r="K43" s="105" t="s">
        <v>18</v>
      </c>
      <c r="L43" s="162" t="s">
        <v>19</v>
      </c>
      <c r="M43" s="105" t="s">
        <v>20</v>
      </c>
      <c r="N43" s="163" t="s">
        <v>21</v>
      </c>
      <c r="O43" s="105" t="s">
        <v>22</v>
      </c>
      <c r="P43" s="169" t="s">
        <v>23</v>
      </c>
      <c r="Q43" s="164" t="s">
        <v>24</v>
      </c>
      <c r="R43" s="111" t="s">
        <v>25</v>
      </c>
      <c r="T43" s="98" t="s">
        <v>1680</v>
      </c>
    </row>
    <row r="44" spans="1:20" ht="27.95" customHeight="1" x14ac:dyDescent="0.3">
      <c r="A44" s="31" t="s">
        <v>592</v>
      </c>
      <c r="B44" s="29">
        <v>0.73749999999999993</v>
      </c>
      <c r="C44" s="31" t="s">
        <v>593</v>
      </c>
      <c r="D44" s="31" t="s">
        <v>594</v>
      </c>
      <c r="E44" s="31" t="s">
        <v>595</v>
      </c>
      <c r="F44" s="31" t="s">
        <v>594</v>
      </c>
      <c r="G44" s="30">
        <v>175</v>
      </c>
      <c r="H44" s="86">
        <f>SUM((G44/240)*100)</f>
        <v>72.916666666666657</v>
      </c>
      <c r="I44" s="30">
        <v>163.5</v>
      </c>
      <c r="J44" s="86">
        <f>SUM((I44/240)*100)</f>
        <v>68.125</v>
      </c>
      <c r="K44" s="159">
        <v>163.5</v>
      </c>
      <c r="L44" s="86">
        <f>SUM((K44/240)*100)</f>
        <v>68.125</v>
      </c>
      <c r="M44" s="85">
        <f>SUM(G44+I44+K44)</f>
        <v>502</v>
      </c>
      <c r="N44" s="86">
        <f>SUM((M44/720)*100)</f>
        <v>69.722222222222214</v>
      </c>
      <c r="O44" s="30">
        <v>125.5</v>
      </c>
      <c r="P44" s="103" t="s">
        <v>1742</v>
      </c>
      <c r="Q44" s="31"/>
      <c r="R44" s="31"/>
      <c r="T44" s="98">
        <f>MAX(H44,J44,L44)-MIN(H44,J44,L44)</f>
        <v>4.7916666666666572</v>
      </c>
    </row>
    <row r="45" spans="1:20" ht="27.95" customHeight="1" x14ac:dyDescent="0.3">
      <c r="A45" s="31" t="s">
        <v>582</v>
      </c>
      <c r="B45" s="29">
        <v>0.71319444444444446</v>
      </c>
      <c r="C45" s="31" t="s">
        <v>583</v>
      </c>
      <c r="D45" s="31" t="s">
        <v>584</v>
      </c>
      <c r="E45" s="31" t="s">
        <v>585</v>
      </c>
      <c r="F45" s="31" t="s">
        <v>586</v>
      </c>
      <c r="G45" s="30">
        <v>164.5</v>
      </c>
      <c r="H45" s="86">
        <f>SUM((G45/240)*100)</f>
        <v>68.541666666666671</v>
      </c>
      <c r="I45" s="30">
        <v>165.5</v>
      </c>
      <c r="J45" s="86">
        <f>SUM((I45/240)*100)</f>
        <v>68.958333333333329</v>
      </c>
      <c r="K45" s="159">
        <v>166.5</v>
      </c>
      <c r="L45" s="86">
        <f>SUM((K45/240)*100)</f>
        <v>69.375</v>
      </c>
      <c r="M45" s="85">
        <f>SUM(G45+I45+K45)</f>
        <v>496.5</v>
      </c>
      <c r="N45" s="86">
        <f>SUM((M45/720)*100)</f>
        <v>68.958333333333329</v>
      </c>
      <c r="O45" s="30">
        <v>125</v>
      </c>
      <c r="P45" s="103">
        <v>2</v>
      </c>
      <c r="Q45" s="31"/>
      <c r="R45" s="31"/>
      <c r="T45" s="98">
        <f>MAX(H45,J45,L45)-MIN(H45,J45,L45)</f>
        <v>0.8333333333333286</v>
      </c>
    </row>
    <row r="46" spans="1:20" ht="27.95" customHeight="1" x14ac:dyDescent="0.3">
      <c r="A46" s="31" t="s">
        <v>533</v>
      </c>
      <c r="B46" s="29">
        <v>0.76666666666666661</v>
      </c>
      <c r="C46" s="31" t="s">
        <v>534</v>
      </c>
      <c r="D46" s="31" t="s">
        <v>535</v>
      </c>
      <c r="E46" s="31" t="s">
        <v>536</v>
      </c>
      <c r="F46" s="31" t="s">
        <v>537</v>
      </c>
      <c r="G46" s="30">
        <v>169</v>
      </c>
      <c r="H46" s="86">
        <f>SUM((G46/240)*100)</f>
        <v>70.416666666666671</v>
      </c>
      <c r="I46" s="30">
        <v>163</v>
      </c>
      <c r="J46" s="86">
        <f>SUM((I46/240)*100)</f>
        <v>67.916666666666671</v>
      </c>
      <c r="K46" s="159">
        <v>163.5</v>
      </c>
      <c r="L46" s="86">
        <f>SUM((K46/240)*100)</f>
        <v>68.125</v>
      </c>
      <c r="M46" s="85">
        <f>SUM(G46+I46+K46)</f>
        <v>495.5</v>
      </c>
      <c r="N46" s="86">
        <f>SUM((M46/720)*100)</f>
        <v>68.819444444444443</v>
      </c>
      <c r="O46" s="30">
        <v>123</v>
      </c>
      <c r="P46" s="103">
        <v>3</v>
      </c>
      <c r="Q46" s="31"/>
      <c r="R46" s="31"/>
      <c r="T46" s="98">
        <f>MAX(H46,J46,L46)-MIN(H46,J46,L46)</f>
        <v>2.5</v>
      </c>
    </row>
    <row r="47" spans="1:20" ht="27.95" customHeight="1" x14ac:dyDescent="0.3">
      <c r="A47" s="31">
        <v>329</v>
      </c>
      <c r="B47" s="29">
        <v>0.73263888888888884</v>
      </c>
      <c r="C47" s="31" t="s">
        <v>486</v>
      </c>
      <c r="D47" s="31" t="s">
        <v>487</v>
      </c>
      <c r="E47" s="31" t="s">
        <v>488</v>
      </c>
      <c r="F47" s="31" t="s">
        <v>489</v>
      </c>
      <c r="G47" s="30">
        <v>164.5</v>
      </c>
      <c r="H47" s="86">
        <f>SUM((G47/240)*100)</f>
        <v>68.541666666666671</v>
      </c>
      <c r="I47" s="30">
        <v>169</v>
      </c>
      <c r="J47" s="86">
        <f>SUM((I47/240)*100)</f>
        <v>70.416666666666671</v>
      </c>
      <c r="K47" s="159">
        <v>161.5</v>
      </c>
      <c r="L47" s="86">
        <f>SUM((K47/240)*100)</f>
        <v>67.291666666666671</v>
      </c>
      <c r="M47" s="85">
        <f>SUM(G47+I47+K47)</f>
        <v>495</v>
      </c>
      <c r="N47" s="86">
        <f>SUM((M47/720)*100)</f>
        <v>68.75</v>
      </c>
      <c r="O47" s="30">
        <v>126</v>
      </c>
      <c r="P47" s="103">
        <v>4</v>
      </c>
      <c r="Q47" s="31"/>
      <c r="R47" s="31"/>
      <c r="T47" s="98">
        <f>MAX(H47,J47,L47)-MIN(H47,J47,L47)</f>
        <v>3.125</v>
      </c>
    </row>
    <row r="48" spans="1:20" ht="27.95" customHeight="1" x14ac:dyDescent="0.3">
      <c r="A48" s="31" t="s">
        <v>405</v>
      </c>
      <c r="B48" s="29">
        <v>0.69374999999999998</v>
      </c>
      <c r="C48" s="31" t="s">
        <v>406</v>
      </c>
      <c r="D48" s="31" t="s">
        <v>407</v>
      </c>
      <c r="E48" s="31" t="s">
        <v>408</v>
      </c>
      <c r="F48" s="31" t="s">
        <v>409</v>
      </c>
      <c r="G48" s="30">
        <v>169</v>
      </c>
      <c r="H48" s="86">
        <f>SUM((G48/240)*100)</f>
        <v>70.416666666666671</v>
      </c>
      <c r="I48" s="30">
        <v>161.5</v>
      </c>
      <c r="J48" s="86">
        <f>SUM((I48/240)*100)</f>
        <v>67.291666666666671</v>
      </c>
      <c r="K48" s="159">
        <v>164</v>
      </c>
      <c r="L48" s="86">
        <f>SUM((K48/240)*100)</f>
        <v>68.333333333333329</v>
      </c>
      <c r="M48" s="85">
        <f>SUM(G48+I48+K48)</f>
        <v>494.5</v>
      </c>
      <c r="N48" s="86">
        <f>SUM((M48/720)*100)</f>
        <v>68.680555555555557</v>
      </c>
      <c r="O48" s="30">
        <v>121.5</v>
      </c>
      <c r="P48" s="103">
        <v>5</v>
      </c>
      <c r="Q48" s="31"/>
      <c r="R48" s="31"/>
      <c r="T48" s="98">
        <f>MAX(H48,J48,L48)-MIN(H48,J48,L48)</f>
        <v>3.125</v>
      </c>
    </row>
    <row r="49" spans="1:20" ht="27.95" customHeight="1" x14ac:dyDescent="0.3">
      <c r="A49" s="31" t="s">
        <v>596</v>
      </c>
      <c r="B49" s="29">
        <v>0.74236111111111114</v>
      </c>
      <c r="C49" s="31" t="s">
        <v>597</v>
      </c>
      <c r="D49" s="31" t="s">
        <v>598</v>
      </c>
      <c r="E49" s="31" t="s">
        <v>599</v>
      </c>
      <c r="F49" s="31" t="s">
        <v>600</v>
      </c>
      <c r="G49" s="30">
        <v>168.5</v>
      </c>
      <c r="H49" s="86">
        <f>SUM((G49/240)*100)</f>
        <v>70.208333333333329</v>
      </c>
      <c r="I49" s="30">
        <v>162.5</v>
      </c>
      <c r="J49" s="86">
        <f>SUM((I49/240)*100)</f>
        <v>67.708333333333343</v>
      </c>
      <c r="K49" s="159">
        <v>162</v>
      </c>
      <c r="L49" s="86">
        <f>SUM((K49/240)*100)</f>
        <v>67.5</v>
      </c>
      <c r="M49" s="85">
        <f>SUM(G49+I49+K49)</f>
        <v>493</v>
      </c>
      <c r="N49" s="86">
        <f>SUM((M49/720)*100)</f>
        <v>68.472222222222229</v>
      </c>
      <c r="O49" s="30">
        <v>124</v>
      </c>
      <c r="P49" s="103">
        <v>6</v>
      </c>
      <c r="Q49" s="31" t="s">
        <v>1708</v>
      </c>
      <c r="R49" s="31" t="s">
        <v>1763</v>
      </c>
      <c r="T49" s="98">
        <f>MAX(H49,J49,L49)-MIN(H49,J49,L49)</f>
        <v>2.7083333333333286</v>
      </c>
    </row>
    <row r="50" spans="1:20" ht="27.95" customHeight="1" x14ac:dyDescent="0.3">
      <c r="A50" s="31">
        <v>426</v>
      </c>
      <c r="B50" s="29">
        <v>0.6743055555555556</v>
      </c>
      <c r="C50" s="31" t="s">
        <v>468</v>
      </c>
      <c r="D50" s="31" t="s">
        <v>469</v>
      </c>
      <c r="E50" s="31" t="s">
        <v>470</v>
      </c>
      <c r="F50" s="31" t="s">
        <v>471</v>
      </c>
      <c r="G50" s="30">
        <v>162.5</v>
      </c>
      <c r="H50" s="86">
        <f>SUM((G50/240)*100)</f>
        <v>67.708333333333343</v>
      </c>
      <c r="I50" s="30">
        <v>163.5</v>
      </c>
      <c r="J50" s="86">
        <f>SUM((I50/240)*100)</f>
        <v>68.125</v>
      </c>
      <c r="K50" s="159">
        <v>161</v>
      </c>
      <c r="L50" s="86">
        <f>SUM((K50/240)*100)</f>
        <v>67.083333333333329</v>
      </c>
      <c r="M50" s="85">
        <f>SUM(G50+I50+K50)</f>
        <v>487</v>
      </c>
      <c r="N50" s="86">
        <f>SUM((M50/720)*100)</f>
        <v>67.638888888888886</v>
      </c>
      <c r="O50" s="30">
        <v>125.5</v>
      </c>
      <c r="P50" s="103">
        <v>7</v>
      </c>
      <c r="Q50" s="31"/>
      <c r="R50" s="31"/>
      <c r="T50" s="98">
        <f>MAX(H50,J50,L50)-MIN(H50,J50,L50)</f>
        <v>1.0416666666666714</v>
      </c>
    </row>
    <row r="51" spans="1:20" ht="27.95" customHeight="1" x14ac:dyDescent="0.3">
      <c r="A51" s="31">
        <v>163</v>
      </c>
      <c r="B51" s="29">
        <v>0.72777777777777775</v>
      </c>
      <c r="C51" s="31" t="s">
        <v>588</v>
      </c>
      <c r="D51" s="31" t="s">
        <v>589</v>
      </c>
      <c r="E51" s="31" t="s">
        <v>590</v>
      </c>
      <c r="F51" s="31" t="s">
        <v>591</v>
      </c>
      <c r="G51" s="30">
        <v>165</v>
      </c>
      <c r="H51" s="86">
        <f>SUM((G51/240)*100)</f>
        <v>68.75</v>
      </c>
      <c r="I51" s="30">
        <v>161.5</v>
      </c>
      <c r="J51" s="86">
        <f>SUM((I51/240)*100)</f>
        <v>67.291666666666671</v>
      </c>
      <c r="K51" s="159">
        <v>159</v>
      </c>
      <c r="L51" s="86">
        <f>SUM((K51/240)*100)</f>
        <v>66.25</v>
      </c>
      <c r="M51" s="85">
        <f>SUM(G51+I51+K51)</f>
        <v>485.5</v>
      </c>
      <c r="N51" s="86">
        <f>SUM((M51/720)*100)</f>
        <v>67.430555555555557</v>
      </c>
      <c r="O51" s="30">
        <v>120</v>
      </c>
      <c r="P51" s="103">
        <v>8</v>
      </c>
      <c r="Q51" s="31"/>
      <c r="R51" s="31"/>
      <c r="T51" s="98">
        <f>MAX(H51,J51,L51)-MIN(H51,J51,L51)</f>
        <v>2.5</v>
      </c>
    </row>
    <row r="52" spans="1:20" ht="27.95" customHeight="1" x14ac:dyDescent="0.3">
      <c r="A52" s="31" t="s">
        <v>601</v>
      </c>
      <c r="B52" s="29">
        <v>0.74722222222222223</v>
      </c>
      <c r="C52" s="31" t="s">
        <v>602</v>
      </c>
      <c r="D52" s="31" t="s">
        <v>603</v>
      </c>
      <c r="E52" s="31" t="s">
        <v>604</v>
      </c>
      <c r="F52" s="31" t="s">
        <v>605</v>
      </c>
      <c r="G52" s="30">
        <v>168.5</v>
      </c>
      <c r="H52" s="86">
        <f>SUM((G52/240)*100)</f>
        <v>70.208333333333329</v>
      </c>
      <c r="I52" s="30">
        <v>159.5</v>
      </c>
      <c r="J52" s="86">
        <f>SUM((I52/240)*100)</f>
        <v>66.458333333333329</v>
      </c>
      <c r="K52" s="159">
        <v>157</v>
      </c>
      <c r="L52" s="86">
        <f>SUM((K52/240)*100)</f>
        <v>65.416666666666671</v>
      </c>
      <c r="M52" s="85">
        <f>SUM(G52+I52+K52)</f>
        <v>485</v>
      </c>
      <c r="N52" s="86">
        <f>SUM((M52/720)*100)</f>
        <v>67.361111111111114</v>
      </c>
      <c r="O52" s="30">
        <v>122.5</v>
      </c>
      <c r="P52" s="103">
        <v>9</v>
      </c>
      <c r="Q52" s="31" t="s">
        <v>1708</v>
      </c>
      <c r="R52" s="31"/>
      <c r="T52" s="98">
        <f>MAX(H52,J52,L52)-MIN(H52,J52,L52)</f>
        <v>4.7916666666666572</v>
      </c>
    </row>
    <row r="53" spans="1:20" ht="27.95" customHeight="1" x14ac:dyDescent="0.3">
      <c r="A53" s="31" t="s">
        <v>481</v>
      </c>
      <c r="B53" s="29">
        <v>0.81180555555555556</v>
      </c>
      <c r="C53" s="31" t="s">
        <v>482</v>
      </c>
      <c r="D53" s="31" t="s">
        <v>483</v>
      </c>
      <c r="E53" s="31" t="s">
        <v>484</v>
      </c>
      <c r="F53" s="31" t="s">
        <v>485</v>
      </c>
      <c r="G53" s="30">
        <v>164</v>
      </c>
      <c r="H53" s="86">
        <f>SUM((G53/240)*100)</f>
        <v>68.333333333333329</v>
      </c>
      <c r="I53" s="30">
        <v>159</v>
      </c>
      <c r="J53" s="86">
        <f>SUM((I53/240)*100)</f>
        <v>66.25</v>
      </c>
      <c r="K53" s="159">
        <v>161.5</v>
      </c>
      <c r="L53" s="86">
        <f>SUM((K53/240)*100)</f>
        <v>67.291666666666671</v>
      </c>
      <c r="M53" s="85">
        <f>SUM(G53+I53+K53)</f>
        <v>484.5</v>
      </c>
      <c r="N53" s="86">
        <f>SUM((M53/720)*100)</f>
        <v>67.291666666666671</v>
      </c>
      <c r="O53" s="30">
        <v>123</v>
      </c>
      <c r="P53" s="103">
        <v>10</v>
      </c>
      <c r="Q53" s="31" t="s">
        <v>1741</v>
      </c>
      <c r="R53" s="31"/>
      <c r="T53" s="98">
        <f>MAX(H53,J53,L53)-MIN(H53,J53,L53)</f>
        <v>2.0833333333333286</v>
      </c>
    </row>
    <row r="54" spans="1:20" ht="27.95" customHeight="1" x14ac:dyDescent="0.3">
      <c r="A54" s="31" t="s">
        <v>567</v>
      </c>
      <c r="B54" s="29">
        <v>0.69861111111111107</v>
      </c>
      <c r="C54" s="31" t="s">
        <v>568</v>
      </c>
      <c r="D54" s="31" t="s">
        <v>569</v>
      </c>
      <c r="E54" s="31" t="s">
        <v>570</v>
      </c>
      <c r="F54" s="31" t="s">
        <v>571</v>
      </c>
      <c r="G54" s="30">
        <v>162.5</v>
      </c>
      <c r="H54" s="86">
        <f>SUM((G54/240)*100)</f>
        <v>67.708333333333343</v>
      </c>
      <c r="I54" s="30">
        <v>164</v>
      </c>
      <c r="J54" s="86">
        <f>SUM((I54/240)*100)</f>
        <v>68.333333333333329</v>
      </c>
      <c r="K54" s="159">
        <v>158</v>
      </c>
      <c r="L54" s="86">
        <f>SUM((K54/240)*100)</f>
        <v>65.833333333333329</v>
      </c>
      <c r="M54" s="85">
        <f>SUM(G54+I54+K54)</f>
        <v>484.5</v>
      </c>
      <c r="N54" s="86">
        <f>SUM((M54/720)*100)</f>
        <v>67.291666666666671</v>
      </c>
      <c r="O54" s="30">
        <v>122</v>
      </c>
      <c r="P54" s="103"/>
      <c r="Q54" s="31"/>
      <c r="R54" s="31"/>
      <c r="T54" s="98">
        <f>MAX(H54,J54,L54)-MIN(H54,J54,L54)</f>
        <v>2.5</v>
      </c>
    </row>
    <row r="55" spans="1:20" ht="27.95" customHeight="1" x14ac:dyDescent="0.3">
      <c r="A55" s="31" t="s">
        <v>562</v>
      </c>
      <c r="B55" s="29">
        <v>0.68888888888888899</v>
      </c>
      <c r="C55" s="31" t="s">
        <v>563</v>
      </c>
      <c r="D55" s="31" t="s">
        <v>564</v>
      </c>
      <c r="E55" s="31" t="s">
        <v>565</v>
      </c>
      <c r="F55" s="31" t="s">
        <v>566</v>
      </c>
      <c r="G55" s="30">
        <v>161</v>
      </c>
      <c r="H55" s="86">
        <f>SUM((G55/240)*100)</f>
        <v>67.083333333333329</v>
      </c>
      <c r="I55" s="30">
        <v>158</v>
      </c>
      <c r="J55" s="86">
        <f>SUM((I55/240)*100)</f>
        <v>65.833333333333329</v>
      </c>
      <c r="K55" s="159">
        <v>162.5</v>
      </c>
      <c r="L55" s="86">
        <f>SUM((K55/240)*100)</f>
        <v>67.708333333333343</v>
      </c>
      <c r="M55" s="85">
        <f>SUM(G55+I55+K55)</f>
        <v>481.5</v>
      </c>
      <c r="N55" s="86">
        <f>SUM((M55/720)*100)</f>
        <v>66.875</v>
      </c>
      <c r="O55" s="30">
        <v>120.5</v>
      </c>
      <c r="P55" s="103"/>
      <c r="Q55" s="31"/>
      <c r="R55" s="31"/>
      <c r="T55" s="98">
        <f>MAX(H55,J55,L55)-MIN(H55,J55,L55)</f>
        <v>1.8750000000000142</v>
      </c>
    </row>
    <row r="56" spans="1:20" ht="27.95" customHeight="1" x14ac:dyDescent="0.3">
      <c r="A56" s="31" t="s">
        <v>518</v>
      </c>
      <c r="B56" s="29">
        <v>0.75208333333333333</v>
      </c>
      <c r="C56" s="102" t="s">
        <v>519</v>
      </c>
      <c r="D56" s="102" t="s">
        <v>520</v>
      </c>
      <c r="E56" s="102" t="s">
        <v>521</v>
      </c>
      <c r="F56" s="102" t="s">
        <v>522</v>
      </c>
      <c r="G56" s="19">
        <v>159.5</v>
      </c>
      <c r="H56" s="86">
        <f>SUM((G56/240)*100)</f>
        <v>66.458333333333329</v>
      </c>
      <c r="I56" s="30">
        <v>160.5</v>
      </c>
      <c r="J56" s="86">
        <f>SUM((I56/240)*100)</f>
        <v>66.875</v>
      </c>
      <c r="K56" s="159">
        <v>159</v>
      </c>
      <c r="L56" s="86">
        <f>SUM((K56/240)*100)</f>
        <v>66.25</v>
      </c>
      <c r="M56" s="85">
        <f>SUM(G56+I56+K56)</f>
        <v>479</v>
      </c>
      <c r="N56" s="86">
        <f>SUM((M56/720)*100)</f>
        <v>66.527777777777771</v>
      </c>
      <c r="O56" s="30">
        <v>119.5</v>
      </c>
      <c r="P56" s="103"/>
      <c r="Q56" s="31"/>
      <c r="R56" s="31"/>
      <c r="T56" s="98">
        <f>MAX(H56,J56,L56)-MIN(H56,J56,L56)</f>
        <v>0.625</v>
      </c>
    </row>
    <row r="57" spans="1:20" ht="27.95" customHeight="1" x14ac:dyDescent="0.3">
      <c r="A57" s="31" t="s">
        <v>577</v>
      </c>
      <c r="B57" s="29">
        <v>0.70833333333333337</v>
      </c>
      <c r="C57" s="31" t="s">
        <v>578</v>
      </c>
      <c r="D57" s="31" t="s">
        <v>579</v>
      </c>
      <c r="E57" s="31" t="s">
        <v>580</v>
      </c>
      <c r="F57" s="31" t="s">
        <v>581</v>
      </c>
      <c r="G57" s="30">
        <v>157</v>
      </c>
      <c r="H57" s="86">
        <f>SUM((G57/240)*100)</f>
        <v>65.416666666666671</v>
      </c>
      <c r="I57" s="30">
        <v>166</v>
      </c>
      <c r="J57" s="86">
        <f>SUM((I57/240)*100)</f>
        <v>69.166666666666671</v>
      </c>
      <c r="K57" s="159">
        <v>155.5</v>
      </c>
      <c r="L57" s="86">
        <f>SUM((K57/240)*100)</f>
        <v>64.791666666666671</v>
      </c>
      <c r="M57" s="85">
        <f>SUM(G57+I57+K57)</f>
        <v>478.5</v>
      </c>
      <c r="N57" s="86">
        <f>SUM((M57/720)*100)</f>
        <v>66.458333333333329</v>
      </c>
      <c r="O57" s="30">
        <v>123.5</v>
      </c>
      <c r="P57" s="103"/>
      <c r="Q57" s="31"/>
      <c r="R57" s="31"/>
      <c r="T57" s="98">
        <f>MAX(H57,J57,L57)-MIN(H57,J57,L57)</f>
        <v>4.375</v>
      </c>
    </row>
    <row r="58" spans="1:20" ht="27.95" customHeight="1" x14ac:dyDescent="0.3">
      <c r="A58" s="31" t="s">
        <v>490</v>
      </c>
      <c r="B58" s="29">
        <v>0.79722222222222217</v>
      </c>
      <c r="C58" s="31" t="s">
        <v>491</v>
      </c>
      <c r="D58" s="31" t="s">
        <v>492</v>
      </c>
      <c r="E58" s="31" t="s">
        <v>493</v>
      </c>
      <c r="F58" s="31" t="s">
        <v>494</v>
      </c>
      <c r="G58" s="30">
        <v>159.5</v>
      </c>
      <c r="H58" s="86">
        <f>SUM((G58/240)*100)</f>
        <v>66.458333333333329</v>
      </c>
      <c r="I58" s="30">
        <v>164.5</v>
      </c>
      <c r="J58" s="86">
        <f>SUM((I58/240)*100)</f>
        <v>68.541666666666671</v>
      </c>
      <c r="K58" s="159">
        <v>153.5</v>
      </c>
      <c r="L58" s="86">
        <f>SUM((K58/240)*100)</f>
        <v>63.958333333333329</v>
      </c>
      <c r="M58" s="85">
        <f>SUM(G58+I58+K58)</f>
        <v>477.5</v>
      </c>
      <c r="N58" s="86">
        <f>SUM((M58/720)*100)</f>
        <v>66.319444444444443</v>
      </c>
      <c r="O58" s="30">
        <v>118</v>
      </c>
      <c r="P58" s="103"/>
      <c r="Q58" s="31"/>
      <c r="R58" s="31"/>
      <c r="T58" s="98">
        <f>MAX(H58,J58,L58)-MIN(H58,J58,L58)</f>
        <v>4.5833333333333428</v>
      </c>
    </row>
    <row r="59" spans="1:20" ht="27.95" customHeight="1" x14ac:dyDescent="0.3">
      <c r="A59" s="31">
        <v>194</v>
      </c>
      <c r="B59" s="29">
        <v>0.6645833333333333</v>
      </c>
      <c r="C59" s="31" t="s">
        <v>472</v>
      </c>
      <c r="D59" s="31" t="s">
        <v>473</v>
      </c>
      <c r="E59" s="31" t="s">
        <v>474</v>
      </c>
      <c r="F59" s="31" t="s">
        <v>475</v>
      </c>
      <c r="G59" s="30">
        <v>156</v>
      </c>
      <c r="H59" s="86">
        <f>SUM((G59/240)*100)</f>
        <v>65</v>
      </c>
      <c r="I59" s="30">
        <v>161</v>
      </c>
      <c r="J59" s="86">
        <f>SUM((I59/240)*100)</f>
        <v>67.083333333333329</v>
      </c>
      <c r="K59" s="159">
        <v>158</v>
      </c>
      <c r="L59" s="86">
        <f>SUM((K59/240)*100)</f>
        <v>65.833333333333329</v>
      </c>
      <c r="M59" s="85">
        <f>SUM(G59+I59+K59)</f>
        <v>475</v>
      </c>
      <c r="N59" s="86">
        <f>SUM((M59/720)*100)</f>
        <v>65.972222222222214</v>
      </c>
      <c r="O59" s="30">
        <v>121</v>
      </c>
      <c r="P59" s="103"/>
      <c r="Q59" s="31"/>
      <c r="R59" s="31"/>
      <c r="T59" s="98">
        <f>MAX(H59,J59,L59)-MIN(H59,J59,L59)</f>
        <v>2.0833333333333286</v>
      </c>
    </row>
    <row r="60" spans="1:20" ht="27.95" customHeight="1" x14ac:dyDescent="0.3">
      <c r="A60" s="31" t="s">
        <v>284</v>
      </c>
      <c r="B60" s="29">
        <v>0.65972222222222221</v>
      </c>
      <c r="C60" s="31" t="s">
        <v>285</v>
      </c>
      <c r="D60" s="31">
        <v>275468</v>
      </c>
      <c r="E60" s="31" t="s">
        <v>286</v>
      </c>
      <c r="F60" s="31">
        <v>54030</v>
      </c>
      <c r="G60" s="30">
        <v>158.5</v>
      </c>
      <c r="H60" s="86">
        <f>SUM((G60/240)*100)</f>
        <v>66.041666666666671</v>
      </c>
      <c r="I60" s="30">
        <v>159.5</v>
      </c>
      <c r="J60" s="86">
        <f>SUM((I60/240)*100)</f>
        <v>66.458333333333329</v>
      </c>
      <c r="K60" s="159">
        <v>156</v>
      </c>
      <c r="L60" s="86">
        <f>SUM((K60/240)*100)</f>
        <v>65</v>
      </c>
      <c r="M60" s="85">
        <f>SUM(G60+I60+K60)</f>
        <v>474</v>
      </c>
      <c r="N60" s="86">
        <f>SUM((M60/720)*100)</f>
        <v>65.833333333333329</v>
      </c>
      <c r="O60" s="30">
        <v>119.5</v>
      </c>
      <c r="P60" s="103"/>
      <c r="Q60" s="31"/>
      <c r="R60" s="31"/>
      <c r="T60" s="98">
        <f>MAX(H60,J60,L60)-MIN(H60,J60,L60)</f>
        <v>1.4583333333333286</v>
      </c>
    </row>
    <row r="61" spans="1:20" ht="27.95" customHeight="1" x14ac:dyDescent="0.3">
      <c r="A61" s="31" t="s">
        <v>495</v>
      </c>
      <c r="B61" s="29">
        <v>0.80138888888888893</v>
      </c>
      <c r="C61" s="31" t="s">
        <v>496</v>
      </c>
      <c r="D61" s="31" t="s">
        <v>497</v>
      </c>
      <c r="E61" s="31" t="s">
        <v>498</v>
      </c>
      <c r="F61" s="31" t="s">
        <v>499</v>
      </c>
      <c r="G61" s="30">
        <v>159.5</v>
      </c>
      <c r="H61" s="86">
        <f>SUM((G61/240)*100)</f>
        <v>66.458333333333329</v>
      </c>
      <c r="I61" s="30">
        <v>156.5</v>
      </c>
      <c r="J61" s="86">
        <f>SUM((I61/240)*100)</f>
        <v>65.208333333333329</v>
      </c>
      <c r="K61" s="159">
        <v>152</v>
      </c>
      <c r="L61" s="86">
        <f>SUM((K61/240)*100)</f>
        <v>63.333333333333329</v>
      </c>
      <c r="M61" s="85">
        <f>SUM(G61+I61+K61)</f>
        <v>468</v>
      </c>
      <c r="N61" s="86">
        <f>SUM((M61/720)*100)</f>
        <v>65</v>
      </c>
      <c r="O61" s="30">
        <v>120</v>
      </c>
      <c r="P61" s="103"/>
      <c r="Q61" s="31"/>
      <c r="R61" s="31"/>
      <c r="T61" s="98">
        <f>MAX(H61,J61,L61)-MIN(H61,J61,L61)</f>
        <v>3.125</v>
      </c>
    </row>
    <row r="62" spans="1:20" ht="27.95" customHeight="1" x14ac:dyDescent="0.3">
      <c r="A62" s="31" t="s">
        <v>464</v>
      </c>
      <c r="B62" s="29">
        <v>0.78749999999999998</v>
      </c>
      <c r="C62" s="31" t="s">
        <v>465</v>
      </c>
      <c r="D62" s="31">
        <v>1414044</v>
      </c>
      <c r="E62" s="31" t="s">
        <v>466</v>
      </c>
      <c r="F62" s="31" t="s">
        <v>467</v>
      </c>
      <c r="G62" s="30">
        <v>157</v>
      </c>
      <c r="H62" s="86">
        <f>SUM((G62/240)*100)</f>
        <v>65.416666666666671</v>
      </c>
      <c r="I62" s="30">
        <v>158</v>
      </c>
      <c r="J62" s="86">
        <f>SUM((I62/240)*100)</f>
        <v>65.833333333333329</v>
      </c>
      <c r="K62" s="159">
        <v>149.5</v>
      </c>
      <c r="L62" s="86">
        <f>SUM((K62/240)*100)</f>
        <v>62.291666666666664</v>
      </c>
      <c r="M62" s="85">
        <f>SUM(G62+I62+K62)</f>
        <v>464.5</v>
      </c>
      <c r="N62" s="86">
        <f>SUM((M62/720)*100)</f>
        <v>64.513888888888886</v>
      </c>
      <c r="O62" s="30">
        <v>116.5</v>
      </c>
      <c r="P62" s="103"/>
      <c r="Q62" s="31"/>
      <c r="R62" s="31"/>
      <c r="T62" s="98">
        <f>MAX(H62,J62,L62)-MIN(H62,J62,L62)</f>
        <v>3.5416666666666643</v>
      </c>
    </row>
    <row r="63" spans="1:20" ht="27.95" customHeight="1" x14ac:dyDescent="0.3">
      <c r="A63" s="31" t="s">
        <v>94</v>
      </c>
      <c r="B63" s="29">
        <v>0.76180555555555562</v>
      </c>
      <c r="C63" s="31" t="s">
        <v>95</v>
      </c>
      <c r="D63" s="31" t="s">
        <v>96</v>
      </c>
      <c r="E63" s="31" t="s">
        <v>97</v>
      </c>
      <c r="F63" s="31" t="s">
        <v>98</v>
      </c>
      <c r="G63" s="72">
        <v>156</v>
      </c>
      <c r="H63" s="86">
        <f>SUM((G63/240)*100)</f>
        <v>65</v>
      </c>
      <c r="I63" s="72">
        <v>159.5</v>
      </c>
      <c r="J63" s="86">
        <f>SUM((I63/240)*100)</f>
        <v>66.458333333333329</v>
      </c>
      <c r="K63" s="72">
        <v>148.5</v>
      </c>
      <c r="L63" s="86">
        <f>SUM((K63/240)*100)</f>
        <v>61.875</v>
      </c>
      <c r="M63" s="85">
        <f>SUM(G63+I63+K63)</f>
        <v>464</v>
      </c>
      <c r="N63" s="86">
        <f>SUM((M63/720)*100)</f>
        <v>64.444444444444443</v>
      </c>
      <c r="O63" s="72">
        <v>114.5</v>
      </c>
      <c r="P63" s="100"/>
      <c r="Q63" s="57"/>
      <c r="R63" s="57"/>
      <c r="T63" s="98">
        <f>MAX(H63,J63,L63)-MIN(H63,J63,L63)</f>
        <v>4.5833333333333286</v>
      </c>
    </row>
    <row r="64" spans="1:20" ht="27.95" customHeight="1" x14ac:dyDescent="0.3">
      <c r="A64" s="31" t="s">
        <v>642</v>
      </c>
      <c r="B64" s="29">
        <v>0.6694444444444444</v>
      </c>
      <c r="C64" s="31" t="s">
        <v>643</v>
      </c>
      <c r="D64" s="31" t="s">
        <v>644</v>
      </c>
      <c r="E64" s="31" t="s">
        <v>645</v>
      </c>
      <c r="F64" s="31" t="s">
        <v>646</v>
      </c>
      <c r="G64" s="19">
        <v>150</v>
      </c>
      <c r="H64" s="86">
        <f>SUM((G64/240)*100)</f>
        <v>62.5</v>
      </c>
      <c r="I64" s="19">
        <v>158</v>
      </c>
      <c r="J64" s="86">
        <f>SUM((I64/240)*100)</f>
        <v>65.833333333333329</v>
      </c>
      <c r="K64" s="170">
        <v>150.5</v>
      </c>
      <c r="L64" s="86">
        <f>SUM((K64/240)*100)</f>
        <v>62.708333333333336</v>
      </c>
      <c r="M64" s="85">
        <f>SUM(G64+I64+K64)</f>
        <v>458.5</v>
      </c>
      <c r="N64" s="86">
        <f>SUM((M64/720)*100)</f>
        <v>63.68055555555555</v>
      </c>
      <c r="O64" s="19">
        <v>113</v>
      </c>
      <c r="P64" s="146"/>
      <c r="Q64" s="102"/>
      <c r="R64" s="102"/>
      <c r="T64" s="98">
        <f>MAX(H64,J64,L64)-MIN(H64,J64,L64)</f>
        <v>3.3333333333333286</v>
      </c>
    </row>
    <row r="65" spans="1:20" ht="27.95" customHeight="1" x14ac:dyDescent="0.3">
      <c r="A65" s="31" t="s">
        <v>310</v>
      </c>
      <c r="B65" s="29">
        <v>0.68402777777777779</v>
      </c>
      <c r="C65" s="31" t="s">
        <v>311</v>
      </c>
      <c r="D65" s="31" t="s">
        <v>312</v>
      </c>
      <c r="E65" s="31" t="s">
        <v>313</v>
      </c>
      <c r="F65" s="31" t="s">
        <v>314</v>
      </c>
      <c r="G65" s="30">
        <v>146</v>
      </c>
      <c r="H65" s="86">
        <f>SUM((G65/240)*100)</f>
        <v>60.833333333333329</v>
      </c>
      <c r="I65" s="30">
        <v>150</v>
      </c>
      <c r="J65" s="86">
        <f>SUM((I65/240)*100)</f>
        <v>62.5</v>
      </c>
      <c r="K65" s="159">
        <v>151</v>
      </c>
      <c r="L65" s="86">
        <f>SUM((K65/240)*100)</f>
        <v>62.916666666666664</v>
      </c>
      <c r="M65" s="85">
        <f>SUM(G65+I65+K65)</f>
        <v>447</v>
      </c>
      <c r="N65" s="86">
        <f>SUM((M65/720)*100)</f>
        <v>62.083333333333336</v>
      </c>
      <c r="O65" s="30">
        <v>110.5</v>
      </c>
      <c r="P65" s="103"/>
      <c r="Q65" s="31"/>
      <c r="R65" s="31"/>
      <c r="T65" s="98">
        <f>MAX(H65,J65,L65)-MIN(H65,J65,L65)</f>
        <v>2.0833333333333357</v>
      </c>
    </row>
    <row r="66" spans="1:20" ht="27.95" customHeight="1" x14ac:dyDescent="0.3">
      <c r="A66" s="31">
        <v>645</v>
      </c>
      <c r="B66" s="29">
        <v>0.79236111111111107</v>
      </c>
      <c r="C66" s="31" t="s">
        <v>1646</v>
      </c>
      <c r="D66" s="31">
        <v>164087</v>
      </c>
      <c r="E66" s="31" t="s">
        <v>1647</v>
      </c>
      <c r="F66" s="31">
        <v>1533375</v>
      </c>
      <c r="G66" s="30">
        <v>150</v>
      </c>
      <c r="H66" s="86">
        <f>SUM((G66/240)*100)</f>
        <v>62.5</v>
      </c>
      <c r="I66" s="30">
        <v>154.5</v>
      </c>
      <c r="J66" s="86">
        <f>SUM((I66/240)*100)</f>
        <v>64.375</v>
      </c>
      <c r="K66" s="159">
        <v>141.5</v>
      </c>
      <c r="L66" s="86">
        <f>SUM((K66/240)*100)</f>
        <v>58.958333333333336</v>
      </c>
      <c r="M66" s="85">
        <f>SUM(G66+I66+K66)</f>
        <v>446</v>
      </c>
      <c r="N66" s="86">
        <f>SUM((M66/720)*100)</f>
        <v>61.944444444444443</v>
      </c>
      <c r="O66" s="30">
        <v>112</v>
      </c>
      <c r="P66" s="103"/>
      <c r="Q66" s="31"/>
      <c r="R66" s="31"/>
      <c r="T66" s="98">
        <f>MAX(H66,J66,L66)-MIN(H66,J66,L66)</f>
        <v>5.4166666666666643</v>
      </c>
    </row>
    <row r="67" spans="1:20" ht="27.95" customHeight="1" x14ac:dyDescent="0.3">
      <c r="A67" s="31" t="s">
        <v>572</v>
      </c>
      <c r="B67" s="29">
        <v>0.70347222222222217</v>
      </c>
      <c r="C67" s="102" t="s">
        <v>573</v>
      </c>
      <c r="D67" s="102" t="s">
        <v>574</v>
      </c>
      <c r="E67" s="102" t="s">
        <v>575</v>
      </c>
      <c r="F67" s="102" t="s">
        <v>576</v>
      </c>
      <c r="G67" s="30">
        <v>144.5</v>
      </c>
      <c r="H67" s="86">
        <f>SUM((G67/240)*100)</f>
        <v>60.208333333333329</v>
      </c>
      <c r="I67" s="30">
        <v>149.5</v>
      </c>
      <c r="J67" s="86">
        <f>SUM((I67/240)*100)</f>
        <v>62.291666666666664</v>
      </c>
      <c r="K67" s="159">
        <v>147</v>
      </c>
      <c r="L67" s="86">
        <f>SUM((K67/240)*100)</f>
        <v>61.250000000000007</v>
      </c>
      <c r="M67" s="85">
        <f>SUM(G67+I67+K67)</f>
        <v>441</v>
      </c>
      <c r="N67" s="86">
        <f>SUM((M67/720)*100)</f>
        <v>61.250000000000007</v>
      </c>
      <c r="O67" s="30">
        <v>111</v>
      </c>
      <c r="P67" s="103"/>
      <c r="Q67" s="31"/>
      <c r="R67" s="31"/>
      <c r="T67" s="98">
        <f>MAX(H67,J67,L67)-MIN(H67,J67,L67)</f>
        <v>2.0833333333333357</v>
      </c>
    </row>
    <row r="68" spans="1:20" ht="27.95" customHeight="1" x14ac:dyDescent="0.3">
      <c r="A68" s="31" t="s">
        <v>651</v>
      </c>
      <c r="B68" s="29">
        <v>0.6791666666666667</v>
      </c>
      <c r="C68" s="31" t="s">
        <v>652</v>
      </c>
      <c r="D68" s="31" t="s">
        <v>653</v>
      </c>
      <c r="E68" s="31" t="s">
        <v>654</v>
      </c>
      <c r="F68" s="31" t="s">
        <v>655</v>
      </c>
      <c r="G68" s="30"/>
      <c r="H68" s="86">
        <f>SUM((G68/240)*100)</f>
        <v>0</v>
      </c>
      <c r="I68" s="30"/>
      <c r="J68" s="86">
        <f>SUM((I68/240)*100)</f>
        <v>0</v>
      </c>
      <c r="K68" s="159"/>
      <c r="L68" s="86">
        <f>SUM((K68/240)*100)</f>
        <v>0</v>
      </c>
      <c r="M68" s="85">
        <f>SUM(G68+I68+K68)</f>
        <v>0</v>
      </c>
      <c r="N68" s="86">
        <f>SUM((M68/720)*100)</f>
        <v>0</v>
      </c>
      <c r="O68" s="30"/>
      <c r="P68" s="103" t="s">
        <v>1687</v>
      </c>
      <c r="Q68" s="31"/>
      <c r="R68" s="31"/>
      <c r="T68" s="98">
        <f>MAX(H68,J68,L68)-MIN(H68,J68,L68)</f>
        <v>0</v>
      </c>
    </row>
    <row r="69" spans="1:20" ht="27.95" customHeight="1" x14ac:dyDescent="0.3">
      <c r="A69" s="31"/>
      <c r="B69" s="29">
        <v>0.71805555555555556</v>
      </c>
      <c r="C69" s="57"/>
      <c r="D69" s="57"/>
      <c r="E69" s="57"/>
      <c r="F69" s="57"/>
      <c r="G69" s="30"/>
      <c r="H69" s="86">
        <f>SUM((G69/240)*100)</f>
        <v>0</v>
      </c>
      <c r="I69" s="30"/>
      <c r="J69" s="86">
        <f>SUM((I69/240)*100)</f>
        <v>0</v>
      </c>
      <c r="K69" s="159"/>
      <c r="L69" s="86">
        <f>SUM((K69/240)*100)</f>
        <v>0</v>
      </c>
      <c r="M69" s="85">
        <f>SUM(G69+I69+K69)</f>
        <v>0</v>
      </c>
      <c r="N69" s="86">
        <f>SUM((M69/720)*100)</f>
        <v>0</v>
      </c>
      <c r="O69" s="30"/>
      <c r="P69" s="103"/>
      <c r="Q69" s="31"/>
      <c r="R69" s="31"/>
      <c r="T69" s="98">
        <f>MAX(H69,J69,L69)-MIN(H69,J69,L69)</f>
        <v>0</v>
      </c>
    </row>
    <row r="70" spans="1:20" ht="27.95" customHeight="1" x14ac:dyDescent="0.3">
      <c r="A70" s="31" t="s">
        <v>523</v>
      </c>
      <c r="B70" s="29">
        <v>0.75694444444444453</v>
      </c>
      <c r="C70" s="31" t="s">
        <v>524</v>
      </c>
      <c r="D70" s="31" t="s">
        <v>525</v>
      </c>
      <c r="E70" s="31" t="s">
        <v>526</v>
      </c>
      <c r="F70" s="31" t="s">
        <v>527</v>
      </c>
      <c r="G70" s="30"/>
      <c r="H70" s="86">
        <f>SUM((G70/240)*100)</f>
        <v>0</v>
      </c>
      <c r="I70" s="30"/>
      <c r="J70" s="86">
        <f>SUM((I70/240)*100)</f>
        <v>0</v>
      </c>
      <c r="K70" s="159"/>
      <c r="L70" s="86">
        <f>SUM((K70/240)*100)</f>
        <v>0</v>
      </c>
      <c r="M70" s="85">
        <f>SUM(G70+I70+K70)</f>
        <v>0</v>
      </c>
      <c r="N70" s="86">
        <f>SUM((M70/720)*100)</f>
        <v>0</v>
      </c>
      <c r="O70" s="30"/>
      <c r="P70" s="103" t="s">
        <v>1685</v>
      </c>
      <c r="Q70" s="31"/>
      <c r="R70" s="31"/>
      <c r="T70" s="98">
        <f>MAX(H70,J70,L70)-MIN(H70,J70,L70)</f>
        <v>0</v>
      </c>
    </row>
    <row r="71" spans="1:20" ht="27.95" customHeight="1" x14ac:dyDescent="0.3">
      <c r="A71" s="31" t="s">
        <v>538</v>
      </c>
      <c r="B71" s="29">
        <v>0.7715277777777777</v>
      </c>
      <c r="C71" s="31" t="s">
        <v>539</v>
      </c>
      <c r="D71" s="31" t="s">
        <v>540</v>
      </c>
      <c r="E71" s="31" t="s">
        <v>541</v>
      </c>
      <c r="F71" s="31" t="s">
        <v>542</v>
      </c>
      <c r="G71" s="30"/>
      <c r="H71" s="86">
        <f>SUM((G71/240)*100)</f>
        <v>0</v>
      </c>
      <c r="I71" s="30"/>
      <c r="J71" s="86">
        <f>SUM((I71/240)*100)</f>
        <v>0</v>
      </c>
      <c r="K71" s="159"/>
      <c r="L71" s="86">
        <f>SUM((K71/240)*100)</f>
        <v>0</v>
      </c>
      <c r="M71" s="85">
        <f>SUM(G71+I71+K71)</f>
        <v>0</v>
      </c>
      <c r="N71" s="86">
        <f>SUM((M71/720)*100)</f>
        <v>0</v>
      </c>
      <c r="O71" s="30"/>
      <c r="P71" s="103" t="s">
        <v>1685</v>
      </c>
      <c r="Q71" s="31"/>
      <c r="R71" s="31"/>
      <c r="T71" s="98">
        <f>MAX(H71,J71,L71)-MIN(H71,J71,L71)</f>
        <v>0</v>
      </c>
    </row>
    <row r="72" spans="1:20" ht="27.95" customHeight="1" x14ac:dyDescent="0.3">
      <c r="A72" s="31"/>
      <c r="B72" s="29">
        <v>0.77638888888888891</v>
      </c>
      <c r="C72" s="57"/>
      <c r="D72" s="57"/>
      <c r="E72" s="57"/>
      <c r="F72" s="57"/>
      <c r="G72" s="30"/>
      <c r="H72" s="86">
        <f>SUM((G72/240)*100)</f>
        <v>0</v>
      </c>
      <c r="I72" s="30"/>
      <c r="J72" s="86">
        <f>SUM((I72/240)*100)</f>
        <v>0</v>
      </c>
      <c r="K72" s="159"/>
      <c r="L72" s="86">
        <f>SUM((K72/240)*100)</f>
        <v>0</v>
      </c>
      <c r="M72" s="85">
        <f>SUM(G72+I72+K72)</f>
        <v>0</v>
      </c>
      <c r="N72" s="86">
        <f>SUM((M72/720)*100)</f>
        <v>0</v>
      </c>
      <c r="O72" s="30"/>
      <c r="P72" s="103"/>
      <c r="Q72" s="31"/>
      <c r="R72" s="31"/>
      <c r="T72" s="98">
        <f>MAX(H72,J72,L72)-MIN(H72,J72,L72)</f>
        <v>0</v>
      </c>
    </row>
    <row r="73" spans="1:20" ht="27.95" customHeight="1" x14ac:dyDescent="0.3">
      <c r="A73" s="31" t="s">
        <v>26</v>
      </c>
      <c r="B73" s="29">
        <v>0.78194444444444444</v>
      </c>
      <c r="C73" s="31" t="s">
        <v>27</v>
      </c>
      <c r="D73" s="31" t="s">
        <v>28</v>
      </c>
      <c r="E73" s="31" t="s">
        <v>29</v>
      </c>
      <c r="F73" s="31" t="s">
        <v>30</v>
      </c>
      <c r="G73" s="30"/>
      <c r="H73" s="86">
        <f>SUM((G73/240)*100)</f>
        <v>0</v>
      </c>
      <c r="I73" s="30"/>
      <c r="J73" s="86">
        <f>SUM((I73/240)*100)</f>
        <v>0</v>
      </c>
      <c r="K73" s="159"/>
      <c r="L73" s="86">
        <f>SUM((K73/240)*100)</f>
        <v>0</v>
      </c>
      <c r="M73" s="85">
        <f>SUM(G73+I73+K73)</f>
        <v>0</v>
      </c>
      <c r="N73" s="86">
        <f>SUM((M73/720)*100)</f>
        <v>0</v>
      </c>
      <c r="O73" s="30"/>
      <c r="P73" s="103" t="s">
        <v>1650</v>
      </c>
      <c r="Q73" s="31" t="s">
        <v>1708</v>
      </c>
      <c r="R73" s="31"/>
      <c r="T73" s="98">
        <f>MAX(H73,J73,L73)-MIN(H73,J73,L73)</f>
        <v>0</v>
      </c>
    </row>
    <row r="74" spans="1:20" ht="27.95" customHeight="1" x14ac:dyDescent="0.3">
      <c r="A74" s="31" t="s">
        <v>476</v>
      </c>
      <c r="B74" s="29">
        <v>0.80694444444444446</v>
      </c>
      <c r="C74" s="31" t="s">
        <v>477</v>
      </c>
      <c r="D74" s="31" t="s">
        <v>478</v>
      </c>
      <c r="E74" s="31" t="s">
        <v>479</v>
      </c>
      <c r="F74" s="31" t="s">
        <v>480</v>
      </c>
      <c r="G74" s="30"/>
      <c r="H74" s="86">
        <f>SUM((G74/240)*100)</f>
        <v>0</v>
      </c>
      <c r="I74" s="30"/>
      <c r="J74" s="86">
        <f>SUM((I74/240)*100)</f>
        <v>0</v>
      </c>
      <c r="K74" s="159"/>
      <c r="L74" s="86">
        <f>SUM((K74/240)*100)</f>
        <v>0</v>
      </c>
      <c r="M74" s="85">
        <f>SUM(G74+I74+K74)</f>
        <v>0</v>
      </c>
      <c r="N74" s="86">
        <f>SUM((M74/720)*100)</f>
        <v>0</v>
      </c>
      <c r="O74" s="30"/>
      <c r="P74" s="103" t="s">
        <v>1681</v>
      </c>
      <c r="Q74" s="31" t="s">
        <v>1680</v>
      </c>
      <c r="R74" s="31"/>
      <c r="T74" s="98">
        <f>MAX(H74,J74,L74)-MIN(H74,J74,L74)</f>
        <v>0</v>
      </c>
    </row>
    <row r="75" spans="1:20" ht="27.95" customHeight="1" x14ac:dyDescent="0.3">
      <c r="A75" s="31">
        <v>385</v>
      </c>
      <c r="B75" s="29">
        <v>0.81666666666666676</v>
      </c>
      <c r="C75" s="31" t="s">
        <v>434</v>
      </c>
      <c r="D75" s="31" t="s">
        <v>435</v>
      </c>
      <c r="E75" s="31" t="s">
        <v>436</v>
      </c>
      <c r="F75" s="31" t="s">
        <v>437</v>
      </c>
      <c r="G75" s="30" t="s">
        <v>1687</v>
      </c>
      <c r="H75" s="30" t="s">
        <v>1687</v>
      </c>
      <c r="I75" s="30" t="s">
        <v>1687</v>
      </c>
      <c r="J75" s="30"/>
      <c r="K75" s="159"/>
      <c r="L75" s="30"/>
      <c r="M75" s="30"/>
      <c r="N75" s="30"/>
      <c r="O75" s="30"/>
      <c r="P75" s="103" t="s">
        <v>1687</v>
      </c>
      <c r="Q75" s="31"/>
      <c r="R75" s="31"/>
      <c r="T75" s="98">
        <f t="shared" ref="T45:T79" si="0">MAX(H75,J75,L75)-MIN(H75,J75,L75)</f>
        <v>0</v>
      </c>
    </row>
    <row r="76" spans="1:20" ht="27.95" customHeight="1" x14ac:dyDescent="0.3">
      <c r="A76" s="31" t="s">
        <v>528</v>
      </c>
      <c r="B76" s="29">
        <v>0.76180555555555562</v>
      </c>
      <c r="C76" s="31" t="s">
        <v>529</v>
      </c>
      <c r="D76" s="31" t="s">
        <v>530</v>
      </c>
      <c r="E76" s="31" t="s">
        <v>531</v>
      </c>
      <c r="F76" s="31" t="s">
        <v>532</v>
      </c>
      <c r="G76" s="30" t="s">
        <v>1687</v>
      </c>
      <c r="H76" s="30" t="s">
        <v>1687</v>
      </c>
      <c r="I76" s="30" t="s">
        <v>1687</v>
      </c>
      <c r="J76" s="30"/>
      <c r="K76" s="159"/>
      <c r="L76" s="30"/>
      <c r="M76" s="30"/>
      <c r="N76" s="30"/>
      <c r="O76" s="30"/>
      <c r="P76" s="103"/>
      <c r="Q76" s="31"/>
      <c r="R76" s="31"/>
      <c r="T76" s="98">
        <f t="shared" si="0"/>
        <v>0</v>
      </c>
    </row>
    <row r="77" spans="1:20" ht="27.95" customHeight="1" x14ac:dyDescent="0.3">
      <c r="A77" s="31">
        <v>258</v>
      </c>
      <c r="B77" s="29">
        <v>0.79236111111111107</v>
      </c>
      <c r="C77" s="31" t="s">
        <v>374</v>
      </c>
      <c r="D77" s="31" t="s">
        <v>510</v>
      </c>
      <c r="E77" s="31" t="s">
        <v>511</v>
      </c>
      <c r="F77" s="31" t="s">
        <v>512</v>
      </c>
      <c r="G77" s="30" t="s">
        <v>1687</v>
      </c>
      <c r="H77" s="30" t="s">
        <v>1687</v>
      </c>
      <c r="I77" s="30" t="s">
        <v>1687</v>
      </c>
      <c r="J77" s="30"/>
      <c r="K77" s="159"/>
      <c r="L77" s="30"/>
      <c r="M77" s="30"/>
      <c r="N77" s="30"/>
      <c r="O77" s="30"/>
      <c r="P77" s="103"/>
      <c r="Q77" s="31"/>
      <c r="R77" s="31"/>
      <c r="T77" s="98">
        <f t="shared" si="0"/>
        <v>0</v>
      </c>
    </row>
    <row r="78" spans="1:20" ht="27.95" customHeight="1" x14ac:dyDescent="0.3">
      <c r="A78" s="31">
        <v>302</v>
      </c>
      <c r="B78" s="29">
        <v>0.79722222222222217</v>
      </c>
      <c r="C78" s="31" t="s">
        <v>606</v>
      </c>
      <c r="D78" s="31" t="s">
        <v>607</v>
      </c>
      <c r="E78" s="31" t="s">
        <v>608</v>
      </c>
      <c r="F78" s="31" t="s">
        <v>609</v>
      </c>
      <c r="G78" s="30" t="s">
        <v>1687</v>
      </c>
      <c r="H78" s="30" t="s">
        <v>1687</v>
      </c>
      <c r="I78" s="30" t="s">
        <v>1687</v>
      </c>
      <c r="J78" s="30"/>
      <c r="K78" s="159"/>
      <c r="L78" s="30"/>
      <c r="M78" s="30"/>
      <c r="N78" s="30"/>
      <c r="O78" s="30"/>
      <c r="P78" s="103"/>
      <c r="Q78" s="31"/>
      <c r="R78" s="31"/>
      <c r="T78" s="98">
        <f t="shared" si="0"/>
        <v>0</v>
      </c>
    </row>
    <row r="79" spans="1:20" x14ac:dyDescent="0.3">
      <c r="A79" s="31">
        <v>181</v>
      </c>
      <c r="B79" s="29">
        <v>0.80208333333333337</v>
      </c>
      <c r="C79" s="31" t="s">
        <v>638</v>
      </c>
      <c r="D79" s="31" t="s">
        <v>639</v>
      </c>
      <c r="E79" s="31" t="s">
        <v>640</v>
      </c>
      <c r="F79" s="31" t="s">
        <v>641</v>
      </c>
      <c r="G79" s="30" t="s">
        <v>1687</v>
      </c>
      <c r="H79" s="30" t="s">
        <v>1687</v>
      </c>
      <c r="I79" s="30" t="s">
        <v>1687</v>
      </c>
      <c r="J79" s="30"/>
      <c r="K79" s="159"/>
      <c r="L79" s="30"/>
      <c r="M79" s="30"/>
      <c r="N79" s="30"/>
      <c r="O79" s="30"/>
      <c r="P79" s="103"/>
      <c r="Q79" s="31"/>
      <c r="R79" s="31"/>
      <c r="T79" s="98">
        <f t="shared" si="0"/>
        <v>0</v>
      </c>
    </row>
    <row r="80" spans="1:20" x14ac:dyDescent="0.3">
      <c r="A80" s="57"/>
      <c r="B80" s="57"/>
      <c r="C80" s="57"/>
      <c r="D80" s="57"/>
      <c r="E80" s="57"/>
      <c r="F80" s="57"/>
      <c r="G80" s="30"/>
      <c r="H80" s="30"/>
      <c r="I80" s="30"/>
      <c r="J80" s="30"/>
      <c r="K80" s="159"/>
      <c r="L80" s="30"/>
      <c r="M80" s="30"/>
      <c r="N80" s="30"/>
      <c r="O80" s="30"/>
      <c r="P80" s="103" t="s">
        <v>1687</v>
      </c>
      <c r="Q80" s="31"/>
      <c r="R80" s="57"/>
      <c r="S80" s="31"/>
    </row>
  </sheetData>
  <sortState ref="A43:T74">
    <sortCondition descending="1" ref="N43:N74"/>
    <sortCondition descending="1" ref="O43:O74"/>
  </sortState>
  <mergeCells count="1">
    <mergeCell ref="A5:F5"/>
  </mergeCells>
  <phoneticPr fontId="0" type="noConversion"/>
  <conditionalFormatting sqref="T8:T79">
    <cfRule type="cellIs" dxfId="49" priority="2" operator="greaterThan">
      <formula>2.941</formula>
    </cfRule>
  </conditionalFormatting>
  <conditionalFormatting sqref="T8:T79">
    <cfRule type="cellIs" dxfId="48" priority="5" stopIfTrue="1" operator="greaterThan">
      <formula>6.99</formula>
    </cfRule>
  </conditionalFormatting>
  <conditionalFormatting sqref="T8:T79">
    <cfRule type="cellIs" dxfId="47" priority="4" stopIfTrue="1" operator="greaterThan">
      <formula>0.0699</formula>
    </cfRule>
  </conditionalFormatting>
  <conditionalFormatting sqref="T8:T79">
    <cfRule type="cellIs" dxfId="46" priority="3" operator="greaterThan">
      <formula>6.999</formula>
    </cfRule>
  </conditionalFormatting>
  <conditionalFormatting sqref="T8">
    <cfRule type="cellIs" dxfId="45" priority="1" operator="greaterThan">
      <formula>6.999</formula>
    </cfRule>
  </conditionalFormatting>
  <pageMargins left="0.75" right="0.75" top="1" bottom="1" header="0.5" footer="0.5"/>
  <pageSetup scale="43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U74"/>
  <sheetViews>
    <sheetView topLeftCell="A37" workbookViewId="0">
      <selection activeCell="R29" sqref="R29"/>
    </sheetView>
  </sheetViews>
  <sheetFormatPr defaultRowHeight="18.75" x14ac:dyDescent="0.3"/>
  <cols>
    <col min="1" max="1" width="9.140625" style="66"/>
    <col min="2" max="2" width="5.7109375" style="66" customWidth="1"/>
    <col min="3" max="3" width="7" style="66" customWidth="1"/>
    <col min="4" max="4" width="23.42578125" style="66" customWidth="1"/>
    <col min="5" max="5" width="11.7109375" style="66" customWidth="1"/>
    <col min="6" max="6" width="24" style="139" customWidth="1"/>
    <col min="7" max="7" width="11.28515625" style="66" customWidth="1"/>
    <col min="8" max="8" width="8.5703125" style="10" customWidth="1"/>
    <col min="9" max="9" width="9.28515625" style="11" customWidth="1"/>
    <col min="10" max="10" width="7" style="10" customWidth="1"/>
    <col min="11" max="11" width="8.140625" style="11" customWidth="1"/>
    <col min="12" max="12" width="8" style="10" customWidth="1"/>
    <col min="13" max="13" width="7" style="11" customWidth="1"/>
    <col min="14" max="14" width="8.140625" style="10" customWidth="1"/>
    <col min="15" max="15" width="7.140625" style="40" customWidth="1"/>
    <col min="16" max="16" width="7.42578125" style="10" customWidth="1"/>
    <col min="17" max="17" width="8.28515625" style="145" customWidth="1"/>
    <col min="18" max="18" width="8.28515625" style="66" customWidth="1"/>
    <col min="19" max="19" width="7.7109375" style="66" customWidth="1"/>
    <col min="20" max="20" width="2.140625" style="66" customWidth="1"/>
    <col min="21" max="21" width="9.28515625" style="66" bestFit="1" customWidth="1"/>
    <col min="22" max="16384" width="9.140625" style="66"/>
  </cols>
  <sheetData>
    <row r="1" spans="1:21" x14ac:dyDescent="0.3">
      <c r="A1" s="123"/>
      <c r="B1" s="17" t="s">
        <v>676</v>
      </c>
      <c r="C1" s="123"/>
      <c r="D1" s="123"/>
      <c r="E1" s="123"/>
      <c r="F1" s="135"/>
      <c r="G1" s="123"/>
      <c r="H1" s="124"/>
      <c r="I1" s="126"/>
      <c r="J1" s="124"/>
    </row>
    <row r="2" spans="1:21" ht="37.5" x14ac:dyDescent="0.3">
      <c r="A2" s="123"/>
      <c r="B2" s="17" t="s">
        <v>1</v>
      </c>
      <c r="C2" s="123"/>
      <c r="D2" s="123"/>
      <c r="E2" s="123"/>
      <c r="F2" s="135" t="s">
        <v>1652</v>
      </c>
      <c r="G2" s="123" t="s">
        <v>2</v>
      </c>
      <c r="H2" s="124" t="s">
        <v>6</v>
      </c>
      <c r="I2" s="126" t="s">
        <v>1703</v>
      </c>
      <c r="J2" s="124" t="s">
        <v>1694</v>
      </c>
    </row>
    <row r="3" spans="1:21" x14ac:dyDescent="0.3">
      <c r="A3" s="123"/>
      <c r="B3" s="17" t="s">
        <v>4</v>
      </c>
      <c r="C3" s="123" t="s">
        <v>463</v>
      </c>
      <c r="D3" s="123"/>
      <c r="E3" s="123"/>
      <c r="F3" s="135"/>
      <c r="G3" s="123"/>
      <c r="H3" s="124" t="s">
        <v>7</v>
      </c>
      <c r="I3" s="126" t="s">
        <v>1715</v>
      </c>
      <c r="J3" s="124" t="s">
        <v>1716</v>
      </c>
    </row>
    <row r="4" spans="1:21" x14ac:dyDescent="0.3">
      <c r="A4" s="123"/>
      <c r="B4" s="17" t="s">
        <v>1630</v>
      </c>
      <c r="C4" s="123"/>
      <c r="D4" s="123"/>
      <c r="E4" s="123"/>
      <c r="F4" s="135"/>
      <c r="G4" s="123"/>
      <c r="H4" s="124" t="s">
        <v>1666</v>
      </c>
      <c r="I4" s="126" t="s">
        <v>1717</v>
      </c>
      <c r="J4" s="124" t="s">
        <v>1718</v>
      </c>
      <c r="P4" s="88"/>
    </row>
    <row r="5" spans="1:21" x14ac:dyDescent="0.3">
      <c r="A5" s="123"/>
      <c r="B5" s="17"/>
      <c r="C5" s="123"/>
      <c r="D5" s="166"/>
      <c r="E5" s="166"/>
      <c r="F5" s="166"/>
      <c r="G5" s="166"/>
      <c r="H5" s="166"/>
      <c r="I5" s="166"/>
      <c r="J5" s="166"/>
      <c r="K5" s="16"/>
      <c r="U5" s="120"/>
    </row>
    <row r="6" spans="1:21" x14ac:dyDescent="0.3">
      <c r="B6" s="102"/>
    </row>
    <row r="7" spans="1:21" ht="27.95" customHeight="1" x14ac:dyDescent="0.3">
      <c r="B7" s="23" t="s">
        <v>8</v>
      </c>
    </row>
    <row r="8" spans="1:21" ht="27.95" customHeight="1" x14ac:dyDescent="0.3">
      <c r="B8" s="2" t="s">
        <v>396</v>
      </c>
      <c r="C8" s="23" t="s">
        <v>9</v>
      </c>
      <c r="D8" s="23" t="s">
        <v>10</v>
      </c>
      <c r="E8" s="23" t="s">
        <v>11</v>
      </c>
      <c r="F8" s="136" t="s">
        <v>12</v>
      </c>
      <c r="G8" s="23" t="s">
        <v>13</v>
      </c>
      <c r="H8" s="24" t="s">
        <v>16</v>
      </c>
      <c r="I8" s="121" t="s">
        <v>17</v>
      </c>
      <c r="J8" s="24" t="s">
        <v>1668</v>
      </c>
      <c r="K8" s="121" t="s">
        <v>1669</v>
      </c>
      <c r="L8" s="24" t="s">
        <v>18</v>
      </c>
      <c r="M8" s="121" t="s">
        <v>19</v>
      </c>
      <c r="N8" s="24" t="s">
        <v>20</v>
      </c>
      <c r="O8" s="25" t="s">
        <v>21</v>
      </c>
      <c r="P8" s="24" t="s">
        <v>22</v>
      </c>
      <c r="Q8" s="117" t="s">
        <v>23</v>
      </c>
      <c r="R8" s="23" t="s">
        <v>24</v>
      </c>
      <c r="S8" s="23" t="s">
        <v>25</v>
      </c>
    </row>
    <row r="9" spans="1:21" ht="27.95" customHeight="1" x14ac:dyDescent="0.35">
      <c r="B9" s="2" t="s">
        <v>861</v>
      </c>
      <c r="C9" s="2"/>
      <c r="D9" s="4" t="s">
        <v>1631</v>
      </c>
      <c r="E9" s="5"/>
      <c r="F9" s="137" t="s">
        <v>1620</v>
      </c>
      <c r="G9" s="31"/>
      <c r="H9" s="30"/>
      <c r="I9" s="122"/>
      <c r="J9" s="30"/>
      <c r="K9" s="122"/>
      <c r="L9" s="30"/>
      <c r="M9" s="122"/>
      <c r="N9" s="30"/>
      <c r="O9" s="36" t="s">
        <v>1680</v>
      </c>
      <c r="P9" s="30"/>
      <c r="Q9" s="103"/>
      <c r="R9" s="31"/>
      <c r="S9" s="31"/>
      <c r="U9" s="120"/>
    </row>
    <row r="10" spans="1:21" ht="27.95" customHeight="1" x14ac:dyDescent="0.3">
      <c r="B10" s="2" t="s">
        <v>866</v>
      </c>
      <c r="C10" s="1">
        <v>0.35138888888888892</v>
      </c>
      <c r="D10" s="2" t="s">
        <v>887</v>
      </c>
      <c r="E10" s="2" t="s">
        <v>888</v>
      </c>
      <c r="F10" s="142" t="s">
        <v>889</v>
      </c>
      <c r="G10" s="2">
        <v>45995</v>
      </c>
      <c r="H10" s="2">
        <v>169.5</v>
      </c>
      <c r="I10" s="86">
        <f t="shared" ref="I10:I34" si="0">SUM((H10/240)*100)</f>
        <v>70.625</v>
      </c>
      <c r="J10" s="2">
        <v>165</v>
      </c>
      <c r="K10" s="86">
        <f t="shared" ref="K10:K34" si="1">SUM((J10/240)*100)</f>
        <v>68.75</v>
      </c>
      <c r="L10" s="2">
        <v>179.5</v>
      </c>
      <c r="M10" s="86">
        <f t="shared" ref="M10:M34" si="2">SUM((L10/240)*100)</f>
        <v>74.791666666666671</v>
      </c>
      <c r="N10" s="85">
        <f t="shared" ref="N10:N34" si="3">SUM(H10+J10+L10)</f>
        <v>514</v>
      </c>
      <c r="O10" s="86">
        <f t="shared" ref="O10:O34" si="4">SUM((N10/720)*100)</f>
        <v>71.388888888888886</v>
      </c>
      <c r="P10" s="30">
        <v>128.5</v>
      </c>
      <c r="Q10" s="103" t="s">
        <v>1742</v>
      </c>
      <c r="R10" s="31"/>
      <c r="S10" s="103" t="s">
        <v>1682</v>
      </c>
      <c r="U10" s="119">
        <f t="shared" ref="U10:U34" si="5">MAX(I10,K10,M10)-MIN(I10,K10,M10)</f>
        <v>6.0416666666666714</v>
      </c>
    </row>
    <row r="11" spans="1:21" ht="27.95" customHeight="1" x14ac:dyDescent="0.3">
      <c r="B11" s="2">
        <v>182</v>
      </c>
      <c r="C11" s="1">
        <v>0.40486111111111112</v>
      </c>
      <c r="D11" s="2" t="s">
        <v>756</v>
      </c>
      <c r="E11" s="2" t="s">
        <v>757</v>
      </c>
      <c r="F11" s="142" t="s">
        <v>758</v>
      </c>
      <c r="G11" s="2" t="s">
        <v>759</v>
      </c>
      <c r="H11" s="2">
        <v>166</v>
      </c>
      <c r="I11" s="86">
        <f t="shared" si="0"/>
        <v>69.166666666666671</v>
      </c>
      <c r="J11" s="3">
        <v>168.5</v>
      </c>
      <c r="K11" s="86">
        <f t="shared" si="1"/>
        <v>70.208333333333329</v>
      </c>
      <c r="L11" s="3">
        <v>165</v>
      </c>
      <c r="M11" s="86">
        <f t="shared" si="2"/>
        <v>68.75</v>
      </c>
      <c r="N11" s="85">
        <f t="shared" si="3"/>
        <v>499.5</v>
      </c>
      <c r="O11" s="86">
        <f t="shared" si="4"/>
        <v>69.375</v>
      </c>
      <c r="P11" s="30">
        <v>125.5</v>
      </c>
      <c r="Q11" s="103">
        <v>2</v>
      </c>
      <c r="R11" s="31"/>
      <c r="S11" s="31"/>
      <c r="U11" s="119">
        <f t="shared" si="5"/>
        <v>1.4583333333333286</v>
      </c>
    </row>
    <row r="12" spans="1:21" ht="27.95" customHeight="1" x14ac:dyDescent="0.3">
      <c r="B12" s="2">
        <v>419</v>
      </c>
      <c r="C12" s="1">
        <v>0.4291666666666667</v>
      </c>
      <c r="D12" s="2" t="s">
        <v>846</v>
      </c>
      <c r="E12" s="2" t="s">
        <v>847</v>
      </c>
      <c r="F12" s="142" t="s">
        <v>848</v>
      </c>
      <c r="G12" s="2" t="s">
        <v>849</v>
      </c>
      <c r="H12" s="3">
        <v>161.5</v>
      </c>
      <c r="I12" s="86">
        <f t="shared" si="0"/>
        <v>67.291666666666671</v>
      </c>
      <c r="J12" s="3">
        <v>162</v>
      </c>
      <c r="K12" s="86">
        <f t="shared" si="1"/>
        <v>67.5</v>
      </c>
      <c r="L12" s="3">
        <v>169</v>
      </c>
      <c r="M12" s="86">
        <f t="shared" si="2"/>
        <v>70.416666666666671</v>
      </c>
      <c r="N12" s="85">
        <f t="shared" si="3"/>
        <v>492.5</v>
      </c>
      <c r="O12" s="86">
        <f t="shared" si="4"/>
        <v>68.402777777777786</v>
      </c>
      <c r="P12" s="30">
        <v>124</v>
      </c>
      <c r="Q12" s="103">
        <v>3</v>
      </c>
      <c r="R12" s="31"/>
      <c r="S12" s="31"/>
      <c r="U12" s="119">
        <f t="shared" si="5"/>
        <v>3.125</v>
      </c>
    </row>
    <row r="13" spans="1:21" ht="27.95" customHeight="1" x14ac:dyDescent="0.3">
      <c r="B13" s="2" t="s">
        <v>852</v>
      </c>
      <c r="C13" s="1">
        <v>0.38055555555555554</v>
      </c>
      <c r="D13" s="2" t="s">
        <v>704</v>
      </c>
      <c r="E13" s="2" t="s">
        <v>705</v>
      </c>
      <c r="F13" s="142" t="s">
        <v>706</v>
      </c>
      <c r="G13" s="2" t="s">
        <v>707</v>
      </c>
      <c r="H13" s="2">
        <v>162</v>
      </c>
      <c r="I13" s="86">
        <f t="shared" si="0"/>
        <v>67.5</v>
      </c>
      <c r="J13" s="3">
        <v>163.5</v>
      </c>
      <c r="K13" s="86">
        <f t="shared" si="1"/>
        <v>68.125</v>
      </c>
      <c r="L13" s="3">
        <v>165.5</v>
      </c>
      <c r="M13" s="86">
        <f t="shared" si="2"/>
        <v>68.958333333333329</v>
      </c>
      <c r="N13" s="85">
        <f t="shared" si="3"/>
        <v>491</v>
      </c>
      <c r="O13" s="86">
        <f t="shared" si="4"/>
        <v>68.194444444444443</v>
      </c>
      <c r="P13" s="30">
        <v>125</v>
      </c>
      <c r="Q13" s="103">
        <v>4</v>
      </c>
      <c r="R13" s="31"/>
      <c r="S13" s="31"/>
      <c r="U13" s="119">
        <f t="shared" si="5"/>
        <v>1.4583333333333286</v>
      </c>
    </row>
    <row r="14" spans="1:21" ht="27.95" customHeight="1" x14ac:dyDescent="0.3">
      <c r="B14" s="2"/>
      <c r="C14" s="1">
        <v>0.38541666666666669</v>
      </c>
      <c r="D14" s="143" t="s">
        <v>709</v>
      </c>
      <c r="E14" s="143" t="s">
        <v>710</v>
      </c>
      <c r="F14" s="144" t="s">
        <v>711</v>
      </c>
      <c r="G14" s="2" t="s">
        <v>712</v>
      </c>
      <c r="H14" s="2">
        <v>162</v>
      </c>
      <c r="I14" s="86">
        <f t="shared" si="0"/>
        <v>67.5</v>
      </c>
      <c r="J14" s="3">
        <v>164.5</v>
      </c>
      <c r="K14" s="86">
        <f t="shared" si="1"/>
        <v>68.541666666666671</v>
      </c>
      <c r="L14" s="3">
        <v>164</v>
      </c>
      <c r="M14" s="86">
        <f t="shared" si="2"/>
        <v>68.333333333333329</v>
      </c>
      <c r="N14" s="85">
        <f t="shared" si="3"/>
        <v>490.5</v>
      </c>
      <c r="O14" s="86">
        <f t="shared" si="4"/>
        <v>68.125</v>
      </c>
      <c r="P14" s="30">
        <v>124</v>
      </c>
      <c r="Q14" s="103">
        <v>5</v>
      </c>
      <c r="R14" s="31"/>
      <c r="S14" s="31"/>
      <c r="U14" s="119">
        <f t="shared" si="5"/>
        <v>1.0416666666666714</v>
      </c>
    </row>
    <row r="15" spans="1:21" ht="27.95" customHeight="1" x14ac:dyDescent="0.3">
      <c r="B15" s="2" t="s">
        <v>694</v>
      </c>
      <c r="C15" s="1">
        <v>0.33194444444444443</v>
      </c>
      <c r="D15" s="2" t="s">
        <v>895</v>
      </c>
      <c r="E15" s="2" t="s">
        <v>896</v>
      </c>
      <c r="F15" s="142" t="s">
        <v>897</v>
      </c>
      <c r="G15" s="2" t="s">
        <v>898</v>
      </c>
      <c r="H15" s="2">
        <v>162</v>
      </c>
      <c r="I15" s="86">
        <f t="shared" si="0"/>
        <v>67.5</v>
      </c>
      <c r="J15" s="3">
        <v>160</v>
      </c>
      <c r="K15" s="86">
        <f t="shared" si="1"/>
        <v>66.666666666666657</v>
      </c>
      <c r="L15" s="3">
        <v>168.5</v>
      </c>
      <c r="M15" s="86">
        <f t="shared" si="2"/>
        <v>70.208333333333329</v>
      </c>
      <c r="N15" s="85">
        <f t="shared" si="3"/>
        <v>490.5</v>
      </c>
      <c r="O15" s="86">
        <f t="shared" si="4"/>
        <v>68.125</v>
      </c>
      <c r="P15" s="30">
        <v>122</v>
      </c>
      <c r="Q15" s="103">
        <v>6</v>
      </c>
      <c r="R15" s="31"/>
      <c r="S15" s="31"/>
      <c r="U15" s="119">
        <f t="shared" si="5"/>
        <v>3.5416666666666714</v>
      </c>
    </row>
    <row r="16" spans="1:21" ht="27.95" customHeight="1" x14ac:dyDescent="0.3">
      <c r="B16" s="2">
        <v>700</v>
      </c>
      <c r="C16" s="1">
        <v>0.44861111111111113</v>
      </c>
      <c r="D16" s="2" t="s">
        <v>909</v>
      </c>
      <c r="E16" s="2" t="s">
        <v>910</v>
      </c>
      <c r="F16" s="142" t="s">
        <v>911</v>
      </c>
      <c r="G16" s="2" t="s">
        <v>912</v>
      </c>
      <c r="H16" s="2">
        <v>162.5</v>
      </c>
      <c r="I16" s="86">
        <f t="shared" si="0"/>
        <v>67.708333333333343</v>
      </c>
      <c r="J16" s="3">
        <v>167.5</v>
      </c>
      <c r="K16" s="86">
        <f t="shared" si="1"/>
        <v>69.791666666666657</v>
      </c>
      <c r="L16" s="3">
        <v>160</v>
      </c>
      <c r="M16" s="86">
        <f t="shared" si="2"/>
        <v>66.666666666666657</v>
      </c>
      <c r="N16" s="85">
        <f t="shared" si="3"/>
        <v>490</v>
      </c>
      <c r="O16" s="86">
        <f t="shared" si="4"/>
        <v>68.055555555555557</v>
      </c>
      <c r="P16" s="30">
        <v>124</v>
      </c>
      <c r="Q16" s="103">
        <v>7</v>
      </c>
      <c r="R16" s="31"/>
      <c r="S16" s="31"/>
      <c r="U16" s="119">
        <f t="shared" si="5"/>
        <v>3.125</v>
      </c>
    </row>
    <row r="17" spans="2:21" ht="27.95" customHeight="1" x14ac:dyDescent="0.3">
      <c r="B17" s="2" t="s">
        <v>703</v>
      </c>
      <c r="C17" s="1">
        <v>0.40972222222222227</v>
      </c>
      <c r="D17" s="2" t="s">
        <v>822</v>
      </c>
      <c r="E17" s="2" t="s">
        <v>823</v>
      </c>
      <c r="F17" s="142" t="s">
        <v>824</v>
      </c>
      <c r="G17" s="2" t="s">
        <v>825</v>
      </c>
      <c r="H17" s="2">
        <v>163</v>
      </c>
      <c r="I17" s="86">
        <f t="shared" si="0"/>
        <v>67.916666666666671</v>
      </c>
      <c r="J17" s="3">
        <v>161.5</v>
      </c>
      <c r="K17" s="86">
        <f t="shared" si="1"/>
        <v>67.291666666666671</v>
      </c>
      <c r="L17" s="3">
        <v>163</v>
      </c>
      <c r="M17" s="86">
        <f t="shared" si="2"/>
        <v>67.916666666666671</v>
      </c>
      <c r="N17" s="85">
        <f t="shared" si="3"/>
        <v>487.5</v>
      </c>
      <c r="O17" s="86">
        <f t="shared" si="4"/>
        <v>67.708333333333343</v>
      </c>
      <c r="P17" s="30">
        <v>122</v>
      </c>
      <c r="Q17" s="103">
        <v>8</v>
      </c>
      <c r="R17" s="31"/>
      <c r="S17" s="31"/>
      <c r="U17" s="119">
        <f t="shared" si="5"/>
        <v>0.625</v>
      </c>
    </row>
    <row r="18" spans="2:21" ht="27.95" customHeight="1" x14ac:dyDescent="0.3">
      <c r="B18" s="2" t="s">
        <v>708</v>
      </c>
      <c r="C18" s="1">
        <v>0.4680555555555555</v>
      </c>
      <c r="D18" s="2" t="s">
        <v>685</v>
      </c>
      <c r="E18" s="2" t="s">
        <v>686</v>
      </c>
      <c r="F18" s="142" t="s">
        <v>687</v>
      </c>
      <c r="G18" s="2" t="s">
        <v>688</v>
      </c>
      <c r="H18" s="3">
        <v>158</v>
      </c>
      <c r="I18" s="86">
        <f t="shared" si="0"/>
        <v>65.833333333333329</v>
      </c>
      <c r="J18" s="3">
        <v>160</v>
      </c>
      <c r="K18" s="86">
        <f t="shared" si="1"/>
        <v>66.666666666666657</v>
      </c>
      <c r="L18" s="3">
        <v>165</v>
      </c>
      <c r="M18" s="86">
        <f t="shared" si="2"/>
        <v>68.75</v>
      </c>
      <c r="N18" s="85">
        <f t="shared" si="3"/>
        <v>483</v>
      </c>
      <c r="O18" s="86">
        <f t="shared" si="4"/>
        <v>67.083333333333329</v>
      </c>
      <c r="P18" s="30">
        <v>121.5</v>
      </c>
      <c r="Q18" s="103">
        <v>9</v>
      </c>
      <c r="R18" s="31"/>
      <c r="S18" s="31"/>
      <c r="U18" s="119">
        <f t="shared" si="5"/>
        <v>2.9166666666666714</v>
      </c>
    </row>
    <row r="19" spans="2:21" ht="27.95" customHeight="1" x14ac:dyDescent="0.3">
      <c r="B19" s="2" t="s">
        <v>713</v>
      </c>
      <c r="C19" s="1">
        <v>0.45347222222222222</v>
      </c>
      <c r="D19" s="2" t="s">
        <v>1120</v>
      </c>
      <c r="E19" s="2">
        <v>1914879</v>
      </c>
      <c r="F19" s="142" t="s">
        <v>1618</v>
      </c>
      <c r="G19" s="2">
        <v>1932457</v>
      </c>
      <c r="H19" s="3">
        <v>158</v>
      </c>
      <c r="I19" s="86">
        <f t="shared" si="0"/>
        <v>65.833333333333329</v>
      </c>
      <c r="J19" s="3">
        <v>160.5</v>
      </c>
      <c r="K19" s="86">
        <f t="shared" si="1"/>
        <v>66.875</v>
      </c>
      <c r="L19" s="3">
        <v>159</v>
      </c>
      <c r="M19" s="86">
        <f t="shared" si="2"/>
        <v>66.25</v>
      </c>
      <c r="N19" s="85">
        <f t="shared" si="3"/>
        <v>477.5</v>
      </c>
      <c r="O19" s="86">
        <f t="shared" si="4"/>
        <v>66.319444444444443</v>
      </c>
      <c r="P19" s="30">
        <v>121</v>
      </c>
      <c r="Q19" s="103">
        <v>10</v>
      </c>
      <c r="R19" s="31" t="s">
        <v>1741</v>
      </c>
      <c r="S19" s="103" t="s">
        <v>1743</v>
      </c>
      <c r="U19" s="119">
        <f t="shared" si="5"/>
        <v>1.0416666666666714</v>
      </c>
    </row>
    <row r="20" spans="2:21" ht="27.95" customHeight="1" x14ac:dyDescent="0.3">
      <c r="B20" s="2" t="s">
        <v>807</v>
      </c>
      <c r="C20" s="1">
        <v>0.39027777777777778</v>
      </c>
      <c r="D20" s="2" t="s">
        <v>714</v>
      </c>
      <c r="E20" s="2" t="s">
        <v>715</v>
      </c>
      <c r="F20" s="142" t="s">
        <v>716</v>
      </c>
      <c r="G20" s="2" t="s">
        <v>717</v>
      </c>
      <c r="H20" s="2">
        <v>157</v>
      </c>
      <c r="I20" s="86">
        <f t="shared" si="0"/>
        <v>65.416666666666671</v>
      </c>
      <c r="J20" s="3">
        <v>156.5</v>
      </c>
      <c r="K20" s="86">
        <f t="shared" si="1"/>
        <v>65.208333333333329</v>
      </c>
      <c r="L20" s="3">
        <v>163</v>
      </c>
      <c r="M20" s="86">
        <f t="shared" si="2"/>
        <v>67.916666666666671</v>
      </c>
      <c r="N20" s="85">
        <f t="shared" si="3"/>
        <v>476.5</v>
      </c>
      <c r="O20" s="86">
        <f t="shared" si="4"/>
        <v>66.180555555555557</v>
      </c>
      <c r="P20" s="30">
        <v>121</v>
      </c>
      <c r="Q20" s="103"/>
      <c r="R20" s="31"/>
      <c r="S20" s="31"/>
      <c r="U20" s="119">
        <f t="shared" si="5"/>
        <v>2.7083333333333428</v>
      </c>
    </row>
    <row r="21" spans="2:21" ht="27.95" customHeight="1" x14ac:dyDescent="0.3">
      <c r="B21" s="2" t="s">
        <v>812</v>
      </c>
      <c r="C21" s="1">
        <v>0.43888888888888888</v>
      </c>
      <c r="D21" s="2" t="s">
        <v>841</v>
      </c>
      <c r="E21" s="2" t="s">
        <v>842</v>
      </c>
      <c r="F21" s="142" t="s">
        <v>843</v>
      </c>
      <c r="G21" s="2" t="s">
        <v>844</v>
      </c>
      <c r="H21" s="2">
        <v>161</v>
      </c>
      <c r="I21" s="86">
        <f t="shared" si="0"/>
        <v>67.083333333333329</v>
      </c>
      <c r="J21" s="3">
        <v>156.5</v>
      </c>
      <c r="K21" s="86">
        <f t="shared" si="1"/>
        <v>65.208333333333329</v>
      </c>
      <c r="L21" s="3">
        <v>159</v>
      </c>
      <c r="M21" s="86">
        <f t="shared" si="2"/>
        <v>66.25</v>
      </c>
      <c r="N21" s="85">
        <f t="shared" si="3"/>
        <v>476.5</v>
      </c>
      <c r="O21" s="86">
        <f t="shared" si="4"/>
        <v>66.180555555555557</v>
      </c>
      <c r="P21" s="30">
        <v>119.5</v>
      </c>
      <c r="Q21" s="103"/>
      <c r="R21" s="31"/>
      <c r="S21" s="31"/>
      <c r="U21" s="119">
        <f t="shared" si="5"/>
        <v>1.875</v>
      </c>
    </row>
    <row r="22" spans="2:21" ht="27.95" customHeight="1" x14ac:dyDescent="0.3">
      <c r="B22" s="2">
        <v>253</v>
      </c>
      <c r="C22" s="1">
        <v>0.39513888888888887</v>
      </c>
      <c r="D22" s="2" t="s">
        <v>808</v>
      </c>
      <c r="E22" s="2" t="s">
        <v>809</v>
      </c>
      <c r="F22" s="142" t="s">
        <v>810</v>
      </c>
      <c r="G22" s="2" t="s">
        <v>811</v>
      </c>
      <c r="H22" s="2">
        <v>162</v>
      </c>
      <c r="I22" s="86">
        <f t="shared" si="0"/>
        <v>67.5</v>
      </c>
      <c r="J22" s="3">
        <v>164</v>
      </c>
      <c r="K22" s="86">
        <f t="shared" si="1"/>
        <v>68.333333333333329</v>
      </c>
      <c r="L22" s="3">
        <v>148.5</v>
      </c>
      <c r="M22" s="86">
        <f t="shared" si="2"/>
        <v>61.875</v>
      </c>
      <c r="N22" s="85">
        <f t="shared" si="3"/>
        <v>474.5</v>
      </c>
      <c r="O22" s="86">
        <f t="shared" si="4"/>
        <v>65.902777777777771</v>
      </c>
      <c r="P22" s="30">
        <v>118.5</v>
      </c>
      <c r="Q22" s="103"/>
      <c r="R22" s="31"/>
      <c r="S22" s="31"/>
      <c r="U22" s="119">
        <f t="shared" si="5"/>
        <v>6.4583333333333286</v>
      </c>
    </row>
    <row r="23" spans="2:21" ht="27.95" customHeight="1" x14ac:dyDescent="0.3">
      <c r="B23" s="2" t="s">
        <v>821</v>
      </c>
      <c r="C23" s="1">
        <v>0.37083333333333335</v>
      </c>
      <c r="D23" s="2" t="s">
        <v>695</v>
      </c>
      <c r="E23" s="2" t="s">
        <v>696</v>
      </c>
      <c r="F23" s="142" t="s">
        <v>697</v>
      </c>
      <c r="G23" s="2" t="s">
        <v>698</v>
      </c>
      <c r="H23" s="2">
        <v>162.5</v>
      </c>
      <c r="I23" s="86">
        <f t="shared" si="0"/>
        <v>67.708333333333343</v>
      </c>
      <c r="J23" s="3">
        <v>157.5</v>
      </c>
      <c r="K23" s="86">
        <f t="shared" si="1"/>
        <v>65.625</v>
      </c>
      <c r="L23" s="3">
        <v>153.5</v>
      </c>
      <c r="M23" s="86">
        <f t="shared" si="2"/>
        <v>63.958333333333329</v>
      </c>
      <c r="N23" s="85">
        <f t="shared" si="3"/>
        <v>473.5</v>
      </c>
      <c r="O23" s="86">
        <f t="shared" si="4"/>
        <v>65.763888888888886</v>
      </c>
      <c r="P23" s="30">
        <v>119</v>
      </c>
      <c r="Q23" s="103"/>
      <c r="R23" s="31"/>
      <c r="S23" s="31"/>
      <c r="U23" s="119">
        <f t="shared" si="5"/>
        <v>3.7500000000000142</v>
      </c>
    </row>
    <row r="24" spans="2:21" ht="27.95" customHeight="1" x14ac:dyDescent="0.3">
      <c r="B24" s="2" t="s">
        <v>727</v>
      </c>
      <c r="C24" s="1">
        <v>0.4145833333333333</v>
      </c>
      <c r="D24" s="2" t="s">
        <v>728</v>
      </c>
      <c r="E24" s="2" t="s">
        <v>729</v>
      </c>
      <c r="F24" s="142" t="s">
        <v>730</v>
      </c>
      <c r="G24" s="2" t="s">
        <v>731</v>
      </c>
      <c r="H24" s="2">
        <v>158</v>
      </c>
      <c r="I24" s="86">
        <f t="shared" si="0"/>
        <v>65.833333333333329</v>
      </c>
      <c r="J24" s="3">
        <v>158</v>
      </c>
      <c r="K24" s="86">
        <f t="shared" si="1"/>
        <v>65.833333333333329</v>
      </c>
      <c r="L24" s="3">
        <v>157</v>
      </c>
      <c r="M24" s="86">
        <f t="shared" si="2"/>
        <v>65.416666666666671</v>
      </c>
      <c r="N24" s="85">
        <f t="shared" si="3"/>
        <v>473</v>
      </c>
      <c r="O24" s="86">
        <f t="shared" si="4"/>
        <v>65.694444444444443</v>
      </c>
      <c r="P24" s="30">
        <v>117</v>
      </c>
      <c r="Q24" s="103"/>
      <c r="R24" s="31"/>
      <c r="S24" s="31"/>
      <c r="U24" s="119">
        <f t="shared" si="5"/>
        <v>0.41666666666665719</v>
      </c>
    </row>
    <row r="25" spans="2:21" ht="27.95" customHeight="1" x14ac:dyDescent="0.3">
      <c r="B25" s="2"/>
      <c r="C25" s="1">
        <v>0.31736111111111115</v>
      </c>
      <c r="D25" s="2" t="s">
        <v>788</v>
      </c>
      <c r="E25" s="2" t="s">
        <v>789</v>
      </c>
      <c r="F25" s="142" t="s">
        <v>790</v>
      </c>
      <c r="G25" s="2" t="s">
        <v>791</v>
      </c>
      <c r="H25" s="2">
        <v>158</v>
      </c>
      <c r="I25" s="86">
        <f t="shared" si="0"/>
        <v>65.833333333333329</v>
      </c>
      <c r="J25" s="3">
        <v>158</v>
      </c>
      <c r="K25" s="86">
        <f t="shared" si="1"/>
        <v>65.833333333333329</v>
      </c>
      <c r="L25" s="2">
        <v>151</v>
      </c>
      <c r="M25" s="86">
        <f t="shared" si="2"/>
        <v>62.916666666666664</v>
      </c>
      <c r="N25" s="85">
        <f t="shared" si="3"/>
        <v>467</v>
      </c>
      <c r="O25" s="86">
        <f t="shared" si="4"/>
        <v>64.861111111111114</v>
      </c>
      <c r="P25" s="30">
        <v>116.5</v>
      </c>
      <c r="Q25" s="103"/>
      <c r="R25" s="31"/>
      <c r="S25" s="31"/>
      <c r="U25" s="119">
        <f t="shared" si="5"/>
        <v>2.9166666666666643</v>
      </c>
    </row>
    <row r="26" spans="2:21" ht="27.95" customHeight="1" x14ac:dyDescent="0.3">
      <c r="B26" s="2">
        <v>295</v>
      </c>
      <c r="C26" s="1">
        <v>0.44375000000000003</v>
      </c>
      <c r="D26" s="2" t="s">
        <v>904</v>
      </c>
      <c r="E26" s="2" t="s">
        <v>905</v>
      </c>
      <c r="F26" s="142" t="s">
        <v>906</v>
      </c>
      <c r="G26" s="2" t="s">
        <v>907</v>
      </c>
      <c r="H26" s="2">
        <v>156.5</v>
      </c>
      <c r="I26" s="86">
        <f t="shared" si="0"/>
        <v>65.208333333333329</v>
      </c>
      <c r="J26" s="3">
        <v>154.5</v>
      </c>
      <c r="K26" s="86">
        <f t="shared" si="1"/>
        <v>64.375</v>
      </c>
      <c r="L26" s="3">
        <v>155.5</v>
      </c>
      <c r="M26" s="86">
        <f t="shared" si="2"/>
        <v>64.791666666666671</v>
      </c>
      <c r="N26" s="85">
        <f t="shared" si="3"/>
        <v>466.5</v>
      </c>
      <c r="O26" s="86">
        <f t="shared" si="4"/>
        <v>64.791666666666671</v>
      </c>
      <c r="P26" s="30">
        <v>117.5</v>
      </c>
      <c r="Q26" s="103"/>
      <c r="R26" s="31"/>
      <c r="S26" s="31"/>
      <c r="U26" s="119">
        <f t="shared" si="5"/>
        <v>0.8333333333333286</v>
      </c>
    </row>
    <row r="27" spans="2:21" ht="27.95" customHeight="1" x14ac:dyDescent="0.3">
      <c r="B27" s="2">
        <v>333</v>
      </c>
      <c r="C27" s="1">
        <v>0.39999999999999997</v>
      </c>
      <c r="D27" s="2" t="s">
        <v>813</v>
      </c>
      <c r="E27" s="2" t="s">
        <v>814</v>
      </c>
      <c r="F27" s="142" t="s">
        <v>815</v>
      </c>
      <c r="G27" s="2" t="s">
        <v>816</v>
      </c>
      <c r="H27" s="2">
        <v>154</v>
      </c>
      <c r="I27" s="86">
        <f t="shared" si="0"/>
        <v>64.166666666666671</v>
      </c>
      <c r="J27" s="3">
        <v>158</v>
      </c>
      <c r="K27" s="86">
        <f t="shared" si="1"/>
        <v>65.833333333333329</v>
      </c>
      <c r="L27" s="3">
        <v>153.5</v>
      </c>
      <c r="M27" s="86">
        <f t="shared" si="2"/>
        <v>63.958333333333329</v>
      </c>
      <c r="N27" s="85">
        <f t="shared" si="3"/>
        <v>465.5</v>
      </c>
      <c r="O27" s="86">
        <f t="shared" si="4"/>
        <v>64.652777777777786</v>
      </c>
      <c r="P27" s="30">
        <v>117.5</v>
      </c>
      <c r="Q27" s="103"/>
      <c r="R27" s="31"/>
      <c r="S27" s="31"/>
      <c r="U27" s="119">
        <f t="shared" si="5"/>
        <v>1.875</v>
      </c>
    </row>
    <row r="28" spans="2:21" ht="27.95" customHeight="1" x14ac:dyDescent="0.3">
      <c r="B28" s="2">
        <v>102</v>
      </c>
      <c r="C28" s="1">
        <v>0.35625000000000001</v>
      </c>
      <c r="D28" s="2" t="s">
        <v>853</v>
      </c>
      <c r="E28" s="2" t="s">
        <v>854</v>
      </c>
      <c r="F28" s="142" t="s">
        <v>855</v>
      </c>
      <c r="G28" s="2" t="s">
        <v>856</v>
      </c>
      <c r="H28" s="2">
        <v>153.5</v>
      </c>
      <c r="I28" s="86">
        <f t="shared" si="0"/>
        <v>63.958333333333329</v>
      </c>
      <c r="J28" s="3">
        <v>154.5</v>
      </c>
      <c r="K28" s="86">
        <f t="shared" si="1"/>
        <v>64.375</v>
      </c>
      <c r="L28" s="3">
        <v>157</v>
      </c>
      <c r="M28" s="86">
        <f t="shared" si="2"/>
        <v>65.416666666666671</v>
      </c>
      <c r="N28" s="85">
        <f t="shared" si="3"/>
        <v>465</v>
      </c>
      <c r="O28" s="86">
        <f t="shared" si="4"/>
        <v>64.583333333333343</v>
      </c>
      <c r="P28" s="30">
        <v>115</v>
      </c>
      <c r="Q28" s="103"/>
      <c r="R28" s="31"/>
      <c r="S28" s="31"/>
      <c r="U28" s="119">
        <f t="shared" si="5"/>
        <v>1.4583333333333428</v>
      </c>
    </row>
    <row r="29" spans="2:21" ht="27.95" customHeight="1" x14ac:dyDescent="0.3">
      <c r="B29" s="2" t="s">
        <v>840</v>
      </c>
      <c r="C29" s="1">
        <v>0.3125</v>
      </c>
      <c r="D29" s="2" t="s">
        <v>397</v>
      </c>
      <c r="E29" s="2" t="s">
        <v>398</v>
      </c>
      <c r="F29" s="142" t="s">
        <v>399</v>
      </c>
      <c r="G29" s="2" t="s">
        <v>400</v>
      </c>
      <c r="H29" s="2">
        <v>157</v>
      </c>
      <c r="I29" s="86">
        <f t="shared" si="0"/>
        <v>65.416666666666671</v>
      </c>
      <c r="J29" s="3">
        <v>157</v>
      </c>
      <c r="K29" s="86">
        <f t="shared" si="1"/>
        <v>65.416666666666671</v>
      </c>
      <c r="L29" s="2">
        <v>149</v>
      </c>
      <c r="M29" s="86">
        <f t="shared" si="2"/>
        <v>62.083333333333336</v>
      </c>
      <c r="N29" s="85">
        <f t="shared" si="3"/>
        <v>463</v>
      </c>
      <c r="O29" s="86">
        <f t="shared" si="4"/>
        <v>64.305555555555557</v>
      </c>
      <c r="P29" s="30">
        <v>116.5</v>
      </c>
      <c r="Q29" s="103"/>
      <c r="R29" s="31" t="s">
        <v>1741</v>
      </c>
      <c r="S29" s="31"/>
      <c r="U29" s="119">
        <f t="shared" si="5"/>
        <v>3.3333333333333357</v>
      </c>
    </row>
    <row r="30" spans="2:21" ht="27.95" customHeight="1" x14ac:dyDescent="0.3">
      <c r="B30" s="2" t="s">
        <v>903</v>
      </c>
      <c r="C30" s="1">
        <v>0.46319444444444446</v>
      </c>
      <c r="D30" s="2" t="s">
        <v>832</v>
      </c>
      <c r="E30" s="2" t="s">
        <v>833</v>
      </c>
      <c r="F30" s="142" t="s">
        <v>834</v>
      </c>
      <c r="G30" s="2" t="s">
        <v>835</v>
      </c>
      <c r="H30" s="3">
        <v>147.5</v>
      </c>
      <c r="I30" s="86">
        <f t="shared" si="0"/>
        <v>61.458333333333336</v>
      </c>
      <c r="J30" s="3">
        <v>158.5</v>
      </c>
      <c r="K30" s="86">
        <f t="shared" si="1"/>
        <v>66.041666666666671</v>
      </c>
      <c r="L30" s="3">
        <v>156</v>
      </c>
      <c r="M30" s="86">
        <f t="shared" si="2"/>
        <v>65</v>
      </c>
      <c r="N30" s="85">
        <f t="shared" si="3"/>
        <v>462</v>
      </c>
      <c r="O30" s="86">
        <f t="shared" si="4"/>
        <v>64.166666666666671</v>
      </c>
      <c r="P30" s="30">
        <v>116</v>
      </c>
      <c r="Q30" s="103"/>
      <c r="R30" s="31"/>
      <c r="S30" s="31"/>
      <c r="U30" s="119">
        <f t="shared" si="5"/>
        <v>4.5833333333333357</v>
      </c>
    </row>
    <row r="31" spans="2:21" ht="27.95" customHeight="1" x14ac:dyDescent="0.3">
      <c r="B31" s="2" t="s">
        <v>908</v>
      </c>
      <c r="C31" s="1">
        <v>0.45833333333333331</v>
      </c>
      <c r="D31" s="2" t="s">
        <v>827</v>
      </c>
      <c r="E31" s="2" t="s">
        <v>828</v>
      </c>
      <c r="F31" s="142" t="s">
        <v>829</v>
      </c>
      <c r="G31" s="2" t="s">
        <v>830</v>
      </c>
      <c r="H31" s="3">
        <v>151</v>
      </c>
      <c r="I31" s="86">
        <f t="shared" si="0"/>
        <v>62.916666666666664</v>
      </c>
      <c r="J31" s="3">
        <v>151.5</v>
      </c>
      <c r="K31" s="86">
        <f t="shared" si="1"/>
        <v>63.125</v>
      </c>
      <c r="L31" s="3">
        <v>150</v>
      </c>
      <c r="M31" s="86">
        <f t="shared" si="2"/>
        <v>62.5</v>
      </c>
      <c r="N31" s="85">
        <f t="shared" si="3"/>
        <v>452.5</v>
      </c>
      <c r="O31" s="86">
        <f t="shared" si="4"/>
        <v>62.847222222222221</v>
      </c>
      <c r="P31" s="30">
        <v>111</v>
      </c>
      <c r="Q31" s="103"/>
      <c r="R31" s="31"/>
      <c r="S31" s="31"/>
      <c r="U31" s="119">
        <f t="shared" si="5"/>
        <v>0.625</v>
      </c>
    </row>
    <row r="32" spans="2:21" ht="27.95" customHeight="1" x14ac:dyDescent="0.3">
      <c r="B32" s="2" t="s">
        <v>1119</v>
      </c>
      <c r="C32" s="1">
        <v>0.42430555555555555</v>
      </c>
      <c r="D32" s="2" t="s">
        <v>871</v>
      </c>
      <c r="E32" s="2" t="s">
        <v>872</v>
      </c>
      <c r="F32" s="142" t="s">
        <v>873</v>
      </c>
      <c r="G32" s="2" t="s">
        <v>874</v>
      </c>
      <c r="H32" s="3">
        <v>145</v>
      </c>
      <c r="I32" s="86">
        <f t="shared" si="0"/>
        <v>60.416666666666664</v>
      </c>
      <c r="J32" s="3">
        <v>144.5</v>
      </c>
      <c r="K32" s="86">
        <f t="shared" si="1"/>
        <v>60.208333333333329</v>
      </c>
      <c r="L32" s="3">
        <v>148.5</v>
      </c>
      <c r="M32" s="86">
        <f t="shared" si="2"/>
        <v>61.875</v>
      </c>
      <c r="N32" s="85">
        <f t="shared" si="3"/>
        <v>438</v>
      </c>
      <c r="O32" s="86">
        <f t="shared" si="4"/>
        <v>60.833333333333329</v>
      </c>
      <c r="P32" s="30">
        <v>111.5</v>
      </c>
      <c r="Q32" s="103"/>
      <c r="R32" s="31"/>
      <c r="S32" s="31"/>
      <c r="U32" s="119">
        <f t="shared" si="5"/>
        <v>1.6666666666666714</v>
      </c>
    </row>
    <row r="33" spans="2:21" ht="27.95" customHeight="1" x14ac:dyDescent="0.3">
      <c r="B33" s="2" t="s">
        <v>826</v>
      </c>
      <c r="C33" s="1">
        <v>0.33680555555555558</v>
      </c>
      <c r="D33" s="2" t="s">
        <v>862</v>
      </c>
      <c r="E33" s="2" t="s">
        <v>863</v>
      </c>
      <c r="F33" s="142" t="s">
        <v>864</v>
      </c>
      <c r="G33" s="2" t="s">
        <v>865</v>
      </c>
      <c r="H33" s="2">
        <v>143.5</v>
      </c>
      <c r="I33" s="86">
        <f t="shared" si="0"/>
        <v>59.791666666666664</v>
      </c>
      <c r="J33" s="3">
        <v>148</v>
      </c>
      <c r="K33" s="86">
        <f t="shared" si="1"/>
        <v>61.666666666666671</v>
      </c>
      <c r="L33" s="3">
        <v>143</v>
      </c>
      <c r="M33" s="86">
        <f t="shared" si="2"/>
        <v>59.583333333333336</v>
      </c>
      <c r="N33" s="85">
        <f t="shared" si="3"/>
        <v>434.5</v>
      </c>
      <c r="O33" s="86">
        <f t="shared" si="4"/>
        <v>60.347222222222221</v>
      </c>
      <c r="P33" s="30">
        <v>108.5</v>
      </c>
      <c r="Q33" s="103"/>
      <c r="R33" s="31"/>
      <c r="S33" s="31"/>
      <c r="U33" s="119">
        <f t="shared" si="5"/>
        <v>2.0833333333333357</v>
      </c>
    </row>
    <row r="34" spans="2:21" ht="27.95" customHeight="1" x14ac:dyDescent="0.3">
      <c r="B34" s="2" t="s">
        <v>831</v>
      </c>
      <c r="C34" s="1">
        <v>0.3756944444444445</v>
      </c>
      <c r="D34" s="2" t="s">
        <v>1713</v>
      </c>
      <c r="E34" s="2">
        <v>1712797</v>
      </c>
      <c r="F34" s="142" t="s">
        <v>1714</v>
      </c>
      <c r="G34" s="2">
        <v>60813</v>
      </c>
      <c r="H34" s="3">
        <v>142.5</v>
      </c>
      <c r="I34" s="86">
        <f t="shared" si="0"/>
        <v>59.375</v>
      </c>
      <c r="J34" s="3">
        <v>145.5</v>
      </c>
      <c r="K34" s="86">
        <f t="shared" si="1"/>
        <v>60.624999999999993</v>
      </c>
      <c r="L34" s="3">
        <v>131.5</v>
      </c>
      <c r="M34" s="86">
        <f t="shared" si="2"/>
        <v>54.791666666666671</v>
      </c>
      <c r="N34" s="85">
        <f t="shared" si="3"/>
        <v>419.5</v>
      </c>
      <c r="O34" s="86">
        <f t="shared" si="4"/>
        <v>58.263888888888893</v>
      </c>
      <c r="P34" s="30">
        <v>108</v>
      </c>
      <c r="Q34" s="103"/>
      <c r="R34" s="31"/>
      <c r="S34" s="31"/>
      <c r="U34" s="119">
        <f t="shared" si="5"/>
        <v>5.8333333333333215</v>
      </c>
    </row>
    <row r="35" spans="2:21" ht="27.95" customHeight="1" x14ac:dyDescent="0.3">
      <c r="B35" s="2">
        <v>130</v>
      </c>
      <c r="C35" s="1">
        <v>0.34166666666666662</v>
      </c>
      <c r="D35" s="2" t="s">
        <v>867</v>
      </c>
      <c r="E35" s="2" t="s">
        <v>868</v>
      </c>
      <c r="F35" s="142" t="s">
        <v>869</v>
      </c>
      <c r="G35" s="2" t="s">
        <v>870</v>
      </c>
      <c r="H35" s="2" t="s">
        <v>1685</v>
      </c>
      <c r="I35" s="2" t="s">
        <v>1685</v>
      </c>
      <c r="J35" s="2" t="s">
        <v>1685</v>
      </c>
      <c r="K35" s="2" t="s">
        <v>1685</v>
      </c>
      <c r="L35" s="2" t="s">
        <v>1685</v>
      </c>
      <c r="M35" s="2" t="s">
        <v>1685</v>
      </c>
      <c r="N35" s="2" t="s">
        <v>1685</v>
      </c>
      <c r="O35" s="2" t="s">
        <v>1680</v>
      </c>
      <c r="P35" s="2" t="s">
        <v>1685</v>
      </c>
      <c r="Q35" s="6" t="s">
        <v>1685</v>
      </c>
      <c r="R35" s="31"/>
      <c r="S35" s="31"/>
      <c r="U35" s="119" t="e">
        <f>MAX(#REF!,#REF!,#REF!)-MIN(#REF!,#REF!,#REF!)</f>
        <v>#REF!</v>
      </c>
    </row>
    <row r="36" spans="2:21" ht="27.95" customHeight="1" x14ac:dyDescent="0.3">
      <c r="B36" s="2">
        <v>381</v>
      </c>
      <c r="C36" s="1">
        <v>0.34652777777777777</v>
      </c>
      <c r="D36" s="2" t="s">
        <v>899</v>
      </c>
      <c r="E36" s="2" t="s">
        <v>900</v>
      </c>
      <c r="F36" s="142" t="s">
        <v>901</v>
      </c>
      <c r="G36" s="143" t="s">
        <v>902</v>
      </c>
      <c r="H36" s="3" t="s">
        <v>1650</v>
      </c>
      <c r="I36" s="3" t="s">
        <v>1650</v>
      </c>
      <c r="J36" s="3" t="s">
        <v>1650</v>
      </c>
      <c r="K36" s="3" t="s">
        <v>1650</v>
      </c>
      <c r="L36" s="3" t="s">
        <v>1650</v>
      </c>
      <c r="M36" s="3" t="s">
        <v>1650</v>
      </c>
      <c r="N36" s="3" t="s">
        <v>1650</v>
      </c>
      <c r="O36" s="3" t="s">
        <v>1680</v>
      </c>
      <c r="P36" s="30"/>
      <c r="Q36" s="147" t="s">
        <v>1650</v>
      </c>
      <c r="R36" s="31"/>
      <c r="S36" s="31"/>
      <c r="U36" s="119" t="e">
        <f>MAX(#REF!,#REF!,#REF!)-MIN(#REF!,#REF!,#REF!)</f>
        <v>#REF!</v>
      </c>
    </row>
    <row r="37" spans="2:21" ht="27.95" customHeight="1" x14ac:dyDescent="0.3">
      <c r="B37" s="2"/>
      <c r="C37" s="1">
        <v>0.43402777777777773</v>
      </c>
      <c r="D37" s="2" t="s">
        <v>891</v>
      </c>
      <c r="E37" s="2" t="s">
        <v>892</v>
      </c>
      <c r="F37" s="142" t="s">
        <v>893</v>
      </c>
      <c r="G37" s="2" t="s">
        <v>894</v>
      </c>
      <c r="H37" s="2" t="s">
        <v>1685</v>
      </c>
      <c r="I37" s="86" t="s">
        <v>1685</v>
      </c>
      <c r="J37" s="3"/>
      <c r="K37" s="86">
        <f>SUM((J37/240)*100)</f>
        <v>0</v>
      </c>
      <c r="L37" s="3"/>
      <c r="M37" s="86">
        <f>SUM((L37/240)*100)</f>
        <v>0</v>
      </c>
      <c r="N37" s="85" t="s">
        <v>1685</v>
      </c>
      <c r="O37" s="86" t="s">
        <v>1680</v>
      </c>
      <c r="P37" s="30"/>
      <c r="Q37" s="103" t="s">
        <v>1685</v>
      </c>
      <c r="R37" s="31"/>
      <c r="S37" s="31"/>
      <c r="U37" s="119" t="e">
        <f>MAX(#REF!,#REF!,#REF!)-MIN(#REF!,#REF!,#REF!)</f>
        <v>#REF!</v>
      </c>
    </row>
    <row r="38" spans="2:21" ht="27.95" customHeight="1" x14ac:dyDescent="0.3">
      <c r="B38" s="2"/>
      <c r="C38" s="1">
        <v>0.3756944444444445</v>
      </c>
      <c r="D38" s="2" t="s">
        <v>836</v>
      </c>
      <c r="E38" s="2" t="s">
        <v>837</v>
      </c>
      <c r="F38" s="142" t="s">
        <v>838</v>
      </c>
      <c r="G38" s="2" t="s">
        <v>839</v>
      </c>
      <c r="H38" s="3" t="s">
        <v>1650</v>
      </c>
      <c r="I38" s="3" t="s">
        <v>1650</v>
      </c>
      <c r="J38" s="3" t="s">
        <v>1650</v>
      </c>
      <c r="K38" s="3" t="s">
        <v>1650</v>
      </c>
      <c r="L38" s="3" t="s">
        <v>1650</v>
      </c>
      <c r="M38" s="3" t="s">
        <v>1650</v>
      </c>
      <c r="N38" s="3" t="s">
        <v>1650</v>
      </c>
      <c r="O38" s="3" t="s">
        <v>1680</v>
      </c>
      <c r="P38" s="30"/>
      <c r="Q38" s="103" t="s">
        <v>1687</v>
      </c>
      <c r="R38" s="31"/>
      <c r="S38" s="31"/>
      <c r="U38" s="119"/>
    </row>
    <row r="39" spans="2:21" ht="27.95" customHeight="1" x14ac:dyDescent="0.3">
      <c r="B39" s="2"/>
      <c r="C39" s="1">
        <v>0.32222222222222224</v>
      </c>
      <c r="D39" s="2" t="s">
        <v>850</v>
      </c>
      <c r="E39" s="2">
        <v>1810108</v>
      </c>
      <c r="F39" s="142" t="s">
        <v>851</v>
      </c>
      <c r="G39" s="143">
        <v>1832556</v>
      </c>
      <c r="H39" s="143" t="s">
        <v>1650</v>
      </c>
      <c r="I39" s="143" t="s">
        <v>1650</v>
      </c>
      <c r="J39" s="143" t="s">
        <v>1650</v>
      </c>
      <c r="K39" s="143" t="s">
        <v>1650</v>
      </c>
      <c r="L39" s="143" t="s">
        <v>1650</v>
      </c>
      <c r="M39" s="143" t="s">
        <v>1650</v>
      </c>
      <c r="N39" s="143" t="s">
        <v>1650</v>
      </c>
      <c r="O39" s="143" t="s">
        <v>1650</v>
      </c>
      <c r="P39" s="143" t="s">
        <v>1650</v>
      </c>
      <c r="Q39" s="148" t="s">
        <v>1650</v>
      </c>
      <c r="R39" s="102"/>
      <c r="S39" s="102"/>
      <c r="U39" s="119">
        <f>MAX(I39,K39,M39)-MIN(I39,K39,M39)</f>
        <v>0</v>
      </c>
    </row>
    <row r="40" spans="2:21" ht="27.95" customHeight="1" x14ac:dyDescent="0.3">
      <c r="B40" s="2"/>
      <c r="C40" s="1">
        <v>0.32708333333333334</v>
      </c>
      <c r="D40" s="2" t="s">
        <v>699</v>
      </c>
      <c r="E40" s="2" t="s">
        <v>700</v>
      </c>
      <c r="F40" s="142" t="s">
        <v>701</v>
      </c>
      <c r="G40" s="2" t="s">
        <v>702</v>
      </c>
      <c r="H40" s="2" t="s">
        <v>1650</v>
      </c>
      <c r="I40" s="2" t="s">
        <v>1650</v>
      </c>
      <c r="J40" s="2" t="s">
        <v>1650</v>
      </c>
      <c r="K40" s="2" t="s">
        <v>1650</v>
      </c>
      <c r="L40" s="2" t="s">
        <v>1650</v>
      </c>
      <c r="M40" s="2" t="s">
        <v>1650</v>
      </c>
      <c r="N40" s="2" t="s">
        <v>1650</v>
      </c>
      <c r="O40" s="2" t="s">
        <v>1650</v>
      </c>
      <c r="P40" s="2" t="s">
        <v>1650</v>
      </c>
      <c r="Q40" s="6" t="s">
        <v>1650</v>
      </c>
      <c r="R40" s="31"/>
      <c r="S40" s="31"/>
      <c r="U40" s="119">
        <f>MAX(I40,K40,M40)-MIN(I40,K40,M40)</f>
        <v>0</v>
      </c>
    </row>
    <row r="41" spans="2:21" ht="27.95" customHeight="1" x14ac:dyDescent="0.3">
      <c r="B41" s="2"/>
      <c r="C41" s="2"/>
      <c r="D41" s="117"/>
      <c r="E41" s="117"/>
      <c r="F41" s="140"/>
      <c r="G41" s="31"/>
      <c r="I41" s="86"/>
      <c r="K41" s="86"/>
      <c r="L41" s="31"/>
      <c r="M41" s="86"/>
      <c r="N41" s="85"/>
      <c r="O41" s="86"/>
      <c r="P41" s="31"/>
      <c r="Q41" s="103"/>
      <c r="R41" s="31"/>
      <c r="S41" s="31"/>
      <c r="U41" s="119">
        <f t="shared" ref="U41:U44" si="6">MAX(I41,K41,M41)-MIN(I41,K41,M41)</f>
        <v>0</v>
      </c>
    </row>
    <row r="42" spans="2:21" ht="27.95" customHeight="1" x14ac:dyDescent="0.3">
      <c r="B42" s="2"/>
      <c r="C42" s="2"/>
      <c r="D42" s="31"/>
      <c r="E42" s="31"/>
      <c r="F42" s="138"/>
      <c r="G42" s="23" t="s">
        <v>2</v>
      </c>
      <c r="H42" s="141" t="s">
        <v>1670</v>
      </c>
      <c r="I42" s="133" t="s">
        <v>1721</v>
      </c>
      <c r="J42" s="141" t="s">
        <v>1722</v>
      </c>
      <c r="K42" s="86"/>
      <c r="L42" s="31"/>
      <c r="M42" s="86"/>
      <c r="N42" s="85"/>
      <c r="O42" s="86"/>
      <c r="P42" s="31"/>
      <c r="Q42" s="103"/>
      <c r="R42" s="31"/>
      <c r="S42" s="31"/>
      <c r="U42" s="119">
        <f t="shared" si="6"/>
        <v>0</v>
      </c>
    </row>
    <row r="43" spans="2:21" ht="27.95" customHeight="1" x14ac:dyDescent="0.3">
      <c r="B43" s="2"/>
      <c r="C43" s="2"/>
      <c r="D43" s="31"/>
      <c r="E43" s="31"/>
      <c r="F43" s="138"/>
      <c r="G43" s="23"/>
      <c r="H43" s="141" t="s">
        <v>3</v>
      </c>
      <c r="I43" s="133" t="s">
        <v>1740</v>
      </c>
      <c r="J43" s="141" t="s">
        <v>1692</v>
      </c>
      <c r="K43" s="86"/>
      <c r="L43" s="31"/>
      <c r="M43" s="86"/>
      <c r="N43" s="85"/>
      <c r="O43" s="86"/>
      <c r="P43" s="31"/>
      <c r="Q43" s="103"/>
      <c r="R43" s="31"/>
      <c r="S43" s="31"/>
      <c r="U43" s="119">
        <f t="shared" si="6"/>
        <v>0</v>
      </c>
    </row>
    <row r="44" spans="2:21" ht="27.95" customHeight="1" x14ac:dyDescent="0.3">
      <c r="B44" s="2"/>
      <c r="C44" s="2"/>
      <c r="D44" s="117" t="s">
        <v>1632</v>
      </c>
      <c r="E44" s="117"/>
      <c r="F44" s="140" t="s">
        <v>1623</v>
      </c>
      <c r="G44" s="23"/>
      <c r="H44" s="141" t="s">
        <v>6</v>
      </c>
      <c r="I44" s="133" t="s">
        <v>1719</v>
      </c>
      <c r="J44" s="141" t="s">
        <v>1720</v>
      </c>
      <c r="K44" s="86"/>
      <c r="L44" s="31"/>
      <c r="M44" s="86"/>
      <c r="N44" s="85"/>
      <c r="O44" s="86"/>
      <c r="P44" s="31"/>
      <c r="Q44" s="103"/>
      <c r="R44" s="31"/>
      <c r="S44" s="31"/>
      <c r="U44" s="119">
        <f t="shared" si="6"/>
        <v>0</v>
      </c>
    </row>
    <row r="45" spans="2:21" ht="27.95" customHeight="1" x14ac:dyDescent="0.3">
      <c r="B45" s="2"/>
      <c r="C45" s="2"/>
      <c r="D45" s="31"/>
      <c r="E45" s="31"/>
      <c r="F45" s="138"/>
      <c r="G45" s="31"/>
      <c r="H45" s="24" t="s">
        <v>1675</v>
      </c>
      <c r="I45" s="133" t="s">
        <v>1676</v>
      </c>
      <c r="J45" s="24" t="s">
        <v>14</v>
      </c>
      <c r="K45" s="133" t="s">
        <v>15</v>
      </c>
      <c r="L45" s="24" t="s">
        <v>16</v>
      </c>
      <c r="M45" s="121" t="s">
        <v>17</v>
      </c>
      <c r="N45" s="24" t="s">
        <v>20</v>
      </c>
      <c r="O45" s="25" t="s">
        <v>21</v>
      </c>
      <c r="P45" s="24" t="s">
        <v>22</v>
      </c>
      <c r="Q45" s="117" t="s">
        <v>23</v>
      </c>
      <c r="R45" s="23" t="s">
        <v>24</v>
      </c>
      <c r="S45" s="23" t="s">
        <v>25</v>
      </c>
      <c r="U45" s="119">
        <f t="shared" ref="U45:U70" si="7">MAX(I45,K45,M45)-MIN(I45,K45,M45)</f>
        <v>0</v>
      </c>
    </row>
    <row r="46" spans="2:21" ht="27.95" customHeight="1" x14ac:dyDescent="0.3">
      <c r="B46" s="2">
        <v>118</v>
      </c>
      <c r="C46" s="1">
        <v>0.32708333333333334</v>
      </c>
      <c r="D46" s="2" t="s">
        <v>690</v>
      </c>
      <c r="E46" s="2" t="s">
        <v>691</v>
      </c>
      <c r="F46" s="142" t="s">
        <v>692</v>
      </c>
      <c r="G46" s="2" t="s">
        <v>693</v>
      </c>
      <c r="H46" s="2">
        <v>172.5</v>
      </c>
      <c r="I46" s="86">
        <f t="shared" ref="I46:I67" si="8">SUM((H46/240)*100)</f>
        <v>71.875</v>
      </c>
      <c r="J46" s="3">
        <v>162.5</v>
      </c>
      <c r="K46" s="86">
        <f t="shared" ref="K46:K67" si="9">SUM((J46/240)*100)</f>
        <v>67.708333333333343</v>
      </c>
      <c r="L46" s="3">
        <v>181</v>
      </c>
      <c r="M46" s="86">
        <f t="shared" ref="M46:M67" si="10">SUM((L46/240)*100)</f>
        <v>75.416666666666671</v>
      </c>
      <c r="N46" s="85">
        <f t="shared" ref="N46:N67" si="11">SUM(H46+J46+L46)</f>
        <v>516</v>
      </c>
      <c r="O46" s="86">
        <f t="shared" ref="O46:O67" si="12">SUM((N46/720)*100)</f>
        <v>71.666666666666671</v>
      </c>
      <c r="P46" s="30">
        <v>128</v>
      </c>
      <c r="Q46" s="103" t="s">
        <v>1683</v>
      </c>
      <c r="R46" s="31"/>
      <c r="S46" s="31" t="s">
        <v>1682</v>
      </c>
      <c r="U46" s="119">
        <f t="shared" si="7"/>
        <v>7.7083333333333286</v>
      </c>
    </row>
    <row r="47" spans="2:21" ht="27.95" customHeight="1" x14ac:dyDescent="0.3">
      <c r="B47" s="2">
        <v>209</v>
      </c>
      <c r="C47" s="1">
        <v>0.33194444444444443</v>
      </c>
      <c r="D47" s="2" t="s">
        <v>364</v>
      </c>
      <c r="E47" s="2" t="s">
        <v>365</v>
      </c>
      <c r="F47" s="142" t="s">
        <v>366</v>
      </c>
      <c r="G47" s="2" t="s">
        <v>367</v>
      </c>
      <c r="H47" s="2">
        <v>167</v>
      </c>
      <c r="I47" s="86">
        <f t="shared" si="8"/>
        <v>69.583333333333329</v>
      </c>
      <c r="J47" s="3">
        <v>165.5</v>
      </c>
      <c r="K47" s="86">
        <f t="shared" si="9"/>
        <v>68.958333333333329</v>
      </c>
      <c r="L47" s="3">
        <v>168.5</v>
      </c>
      <c r="M47" s="86">
        <f t="shared" si="10"/>
        <v>70.208333333333329</v>
      </c>
      <c r="N47" s="85">
        <f t="shared" si="11"/>
        <v>501</v>
      </c>
      <c r="O47" s="86">
        <f t="shared" si="12"/>
        <v>69.583333333333329</v>
      </c>
      <c r="P47" s="30">
        <v>125</v>
      </c>
      <c r="Q47" s="103">
        <v>2</v>
      </c>
      <c r="R47" s="31"/>
      <c r="S47" s="31"/>
      <c r="U47" s="119">
        <f t="shared" si="7"/>
        <v>1.25</v>
      </c>
    </row>
    <row r="48" spans="2:21" ht="27.95" customHeight="1" x14ac:dyDescent="0.3">
      <c r="B48" s="2"/>
      <c r="C48" s="1">
        <v>0.4291666666666667</v>
      </c>
      <c r="D48" s="2" t="s">
        <v>774</v>
      </c>
      <c r="E48" s="2" t="s">
        <v>775</v>
      </c>
      <c r="F48" s="142" t="s">
        <v>776</v>
      </c>
      <c r="G48" s="2" t="s">
        <v>777</v>
      </c>
      <c r="H48" s="2">
        <v>167</v>
      </c>
      <c r="I48" s="86">
        <f t="shared" si="8"/>
        <v>69.583333333333329</v>
      </c>
      <c r="J48" s="3">
        <v>166</v>
      </c>
      <c r="K48" s="86">
        <f t="shared" si="9"/>
        <v>69.166666666666671</v>
      </c>
      <c r="L48" s="3">
        <v>167.5</v>
      </c>
      <c r="M48" s="86">
        <f t="shared" si="10"/>
        <v>69.791666666666657</v>
      </c>
      <c r="N48" s="85">
        <f t="shared" si="11"/>
        <v>500.5</v>
      </c>
      <c r="O48" s="86">
        <f t="shared" si="12"/>
        <v>69.513888888888886</v>
      </c>
      <c r="P48" s="30">
        <v>124.5</v>
      </c>
      <c r="Q48" s="103">
        <v>3</v>
      </c>
      <c r="R48" s="31"/>
      <c r="S48" s="31"/>
      <c r="U48" s="119">
        <f t="shared" si="7"/>
        <v>0.62499999999998579</v>
      </c>
    </row>
    <row r="49" spans="2:21" ht="27.95" customHeight="1" x14ac:dyDescent="0.3">
      <c r="B49" s="2" t="s">
        <v>722</v>
      </c>
      <c r="C49" s="1">
        <v>0.4145833333333333</v>
      </c>
      <c r="D49" s="2" t="s">
        <v>770</v>
      </c>
      <c r="E49" s="2">
        <v>1916995</v>
      </c>
      <c r="F49" s="142" t="s">
        <v>771</v>
      </c>
      <c r="G49" s="2" t="s">
        <v>772</v>
      </c>
      <c r="H49" s="2">
        <v>160</v>
      </c>
      <c r="I49" s="86">
        <f t="shared" si="8"/>
        <v>66.666666666666657</v>
      </c>
      <c r="J49" s="3">
        <v>164.5</v>
      </c>
      <c r="K49" s="86">
        <f t="shared" si="9"/>
        <v>68.541666666666671</v>
      </c>
      <c r="L49" s="3">
        <v>166</v>
      </c>
      <c r="M49" s="86">
        <f t="shared" si="10"/>
        <v>69.166666666666671</v>
      </c>
      <c r="N49" s="85">
        <f t="shared" si="11"/>
        <v>490.5</v>
      </c>
      <c r="O49" s="86">
        <f t="shared" si="12"/>
        <v>68.125</v>
      </c>
      <c r="P49" s="30">
        <v>123.5</v>
      </c>
      <c r="Q49" s="103">
        <v>4</v>
      </c>
      <c r="R49" s="31" t="s">
        <v>1708</v>
      </c>
      <c r="S49" s="31" t="s">
        <v>1682</v>
      </c>
      <c r="U49" s="119">
        <f t="shared" si="7"/>
        <v>2.5000000000000142</v>
      </c>
    </row>
    <row r="50" spans="2:21" ht="27.95" customHeight="1" x14ac:dyDescent="0.3">
      <c r="B50" s="2" t="s">
        <v>875</v>
      </c>
      <c r="C50" s="1">
        <v>0.34166666666666662</v>
      </c>
      <c r="D50" s="2" t="s">
        <v>747</v>
      </c>
      <c r="E50" s="2" t="s">
        <v>748</v>
      </c>
      <c r="F50" s="142" t="s">
        <v>749</v>
      </c>
      <c r="G50" s="2" t="s">
        <v>750</v>
      </c>
      <c r="H50" s="2">
        <v>161.5</v>
      </c>
      <c r="I50" s="86">
        <f t="shared" si="8"/>
        <v>67.291666666666671</v>
      </c>
      <c r="J50" s="3">
        <v>161</v>
      </c>
      <c r="K50" s="86">
        <f t="shared" si="9"/>
        <v>67.083333333333329</v>
      </c>
      <c r="L50" s="3">
        <v>166</v>
      </c>
      <c r="M50" s="86">
        <f t="shared" si="10"/>
        <v>69.166666666666671</v>
      </c>
      <c r="N50" s="85">
        <f t="shared" si="11"/>
        <v>488.5</v>
      </c>
      <c r="O50" s="86">
        <f t="shared" si="12"/>
        <v>67.847222222222229</v>
      </c>
      <c r="P50" s="30">
        <v>122.5</v>
      </c>
      <c r="Q50" s="103">
        <v>5</v>
      </c>
      <c r="R50" s="31"/>
      <c r="S50" s="31"/>
      <c r="U50" s="119">
        <f t="shared" si="7"/>
        <v>2.0833333333333428</v>
      </c>
    </row>
    <row r="51" spans="2:21" ht="27.95" customHeight="1" x14ac:dyDescent="0.3">
      <c r="B51" s="2">
        <v>366</v>
      </c>
      <c r="C51" s="1">
        <v>0.3611111111111111</v>
      </c>
      <c r="D51" s="2" t="s">
        <v>723</v>
      </c>
      <c r="E51" s="2" t="s">
        <v>724</v>
      </c>
      <c r="F51" s="142" t="s">
        <v>725</v>
      </c>
      <c r="G51" s="2" t="s">
        <v>726</v>
      </c>
      <c r="H51" s="2">
        <v>160.5</v>
      </c>
      <c r="I51" s="86">
        <f t="shared" si="8"/>
        <v>66.875</v>
      </c>
      <c r="J51" s="3">
        <v>163</v>
      </c>
      <c r="K51" s="86">
        <f t="shared" si="9"/>
        <v>67.916666666666671</v>
      </c>
      <c r="L51" s="3">
        <v>163.5</v>
      </c>
      <c r="M51" s="86">
        <f t="shared" si="10"/>
        <v>68.125</v>
      </c>
      <c r="N51" s="85">
        <f t="shared" si="11"/>
        <v>487</v>
      </c>
      <c r="O51" s="86">
        <f t="shared" si="12"/>
        <v>67.638888888888886</v>
      </c>
      <c r="P51" s="30">
        <v>122</v>
      </c>
      <c r="Q51" s="103">
        <v>6</v>
      </c>
      <c r="R51" s="31"/>
      <c r="S51" s="31"/>
      <c r="U51" s="119">
        <f t="shared" si="7"/>
        <v>1.25</v>
      </c>
    </row>
    <row r="52" spans="2:21" ht="27.95" customHeight="1" x14ac:dyDescent="0.3">
      <c r="B52" s="2" t="s">
        <v>368</v>
      </c>
      <c r="C52" s="1">
        <v>0.45347222222222222</v>
      </c>
      <c r="D52" s="2" t="s">
        <v>803</v>
      </c>
      <c r="E52" s="2" t="s">
        <v>804</v>
      </c>
      <c r="F52" s="142" t="s">
        <v>805</v>
      </c>
      <c r="G52" s="2" t="s">
        <v>806</v>
      </c>
      <c r="H52" s="2">
        <v>159.5</v>
      </c>
      <c r="I52" s="86">
        <f t="shared" si="8"/>
        <v>66.458333333333329</v>
      </c>
      <c r="J52" s="3">
        <v>159.5</v>
      </c>
      <c r="K52" s="86">
        <f t="shared" si="9"/>
        <v>66.458333333333329</v>
      </c>
      <c r="L52" s="3">
        <v>167.5</v>
      </c>
      <c r="M52" s="86">
        <f t="shared" si="10"/>
        <v>69.791666666666657</v>
      </c>
      <c r="N52" s="85">
        <f t="shared" si="11"/>
        <v>486.5</v>
      </c>
      <c r="O52" s="86">
        <f t="shared" si="12"/>
        <v>67.569444444444443</v>
      </c>
      <c r="P52" s="30">
        <v>125</v>
      </c>
      <c r="Q52" s="103">
        <v>7</v>
      </c>
      <c r="R52" s="31"/>
      <c r="S52" s="31"/>
      <c r="U52" s="119">
        <f t="shared" si="7"/>
        <v>3.3333333333333286</v>
      </c>
    </row>
    <row r="53" spans="2:21" ht="27.95" customHeight="1" x14ac:dyDescent="0.3">
      <c r="B53" s="2" t="s">
        <v>732</v>
      </c>
      <c r="C53" s="1">
        <v>0.31736111111111115</v>
      </c>
      <c r="D53" s="2" t="s">
        <v>718</v>
      </c>
      <c r="E53" s="2" t="s">
        <v>719</v>
      </c>
      <c r="F53" s="142" t="s">
        <v>720</v>
      </c>
      <c r="G53" s="2" t="s">
        <v>721</v>
      </c>
      <c r="H53" s="3">
        <v>158</v>
      </c>
      <c r="I53" s="86">
        <f t="shared" si="8"/>
        <v>65.833333333333329</v>
      </c>
      <c r="J53" s="3">
        <v>163.5</v>
      </c>
      <c r="K53" s="86">
        <f t="shared" si="9"/>
        <v>68.125</v>
      </c>
      <c r="L53" s="3">
        <v>163.5</v>
      </c>
      <c r="M53" s="86">
        <f t="shared" si="10"/>
        <v>68.125</v>
      </c>
      <c r="N53" s="85">
        <f t="shared" si="11"/>
        <v>485</v>
      </c>
      <c r="O53" s="86">
        <f t="shared" si="12"/>
        <v>67.361111111111114</v>
      </c>
      <c r="P53" s="30">
        <v>121.5</v>
      </c>
      <c r="Q53" s="103">
        <v>8</v>
      </c>
      <c r="R53" s="31"/>
      <c r="S53" s="31"/>
      <c r="U53" s="119">
        <f t="shared" si="7"/>
        <v>2.2916666666666714</v>
      </c>
    </row>
    <row r="54" spans="2:21" ht="27.95" customHeight="1" x14ac:dyDescent="0.3">
      <c r="B54" s="2" t="s">
        <v>737</v>
      </c>
      <c r="C54" s="1">
        <v>0.45833333333333331</v>
      </c>
      <c r="D54" s="2" t="s">
        <v>881</v>
      </c>
      <c r="E54" s="2" t="s">
        <v>882</v>
      </c>
      <c r="F54" s="142" t="s">
        <v>883</v>
      </c>
      <c r="G54" s="2" t="s">
        <v>884</v>
      </c>
      <c r="H54" s="2">
        <v>160.5</v>
      </c>
      <c r="I54" s="86">
        <f t="shared" si="8"/>
        <v>66.875</v>
      </c>
      <c r="J54" s="3">
        <v>160</v>
      </c>
      <c r="K54" s="86">
        <f t="shared" si="9"/>
        <v>66.666666666666657</v>
      </c>
      <c r="L54" s="3">
        <v>163</v>
      </c>
      <c r="M54" s="86">
        <f t="shared" si="10"/>
        <v>67.916666666666671</v>
      </c>
      <c r="N54" s="85">
        <f t="shared" si="11"/>
        <v>483.5</v>
      </c>
      <c r="O54" s="86">
        <f t="shared" si="12"/>
        <v>67.152777777777771</v>
      </c>
      <c r="P54" s="30">
        <v>120.5</v>
      </c>
      <c r="Q54" s="103">
        <v>9</v>
      </c>
      <c r="R54" s="31"/>
      <c r="S54" s="31"/>
      <c r="U54" s="119">
        <f t="shared" si="7"/>
        <v>1.2500000000000142</v>
      </c>
    </row>
    <row r="55" spans="2:21" ht="27.95" customHeight="1" x14ac:dyDescent="0.3">
      <c r="B55" s="2" t="s">
        <v>742</v>
      </c>
      <c r="C55" s="1">
        <v>0.40486111111111112</v>
      </c>
      <c r="D55" s="2" t="s">
        <v>761</v>
      </c>
      <c r="E55" s="2" t="s">
        <v>762</v>
      </c>
      <c r="F55" s="142" t="s">
        <v>763</v>
      </c>
      <c r="G55" s="2" t="s">
        <v>764</v>
      </c>
      <c r="H55" s="2">
        <v>160</v>
      </c>
      <c r="I55" s="86">
        <f t="shared" si="8"/>
        <v>66.666666666666657</v>
      </c>
      <c r="J55" s="3">
        <v>153</v>
      </c>
      <c r="K55" s="86">
        <f t="shared" si="9"/>
        <v>63.749999999999993</v>
      </c>
      <c r="L55" s="3">
        <v>164.5</v>
      </c>
      <c r="M55" s="86">
        <f t="shared" si="10"/>
        <v>68.541666666666671</v>
      </c>
      <c r="N55" s="85">
        <f t="shared" si="11"/>
        <v>477.5</v>
      </c>
      <c r="O55" s="86">
        <f t="shared" si="12"/>
        <v>66.319444444444443</v>
      </c>
      <c r="P55" s="30">
        <v>118</v>
      </c>
      <c r="Q55" s="103">
        <v>10</v>
      </c>
      <c r="R55" s="31"/>
      <c r="S55" s="31"/>
      <c r="U55" s="119">
        <f t="shared" si="7"/>
        <v>4.7916666666666785</v>
      </c>
    </row>
    <row r="56" spans="2:21" ht="27.95" customHeight="1" x14ac:dyDescent="0.3">
      <c r="B56" s="2">
        <v>460</v>
      </c>
      <c r="C56" s="1">
        <v>0.39999999999999997</v>
      </c>
      <c r="D56" s="2" t="s">
        <v>857</v>
      </c>
      <c r="E56" s="2" t="s">
        <v>858</v>
      </c>
      <c r="F56" s="142" t="s">
        <v>859</v>
      </c>
      <c r="G56" s="2" t="s">
        <v>860</v>
      </c>
      <c r="H56" s="2">
        <v>160.5</v>
      </c>
      <c r="I56" s="86">
        <f t="shared" si="8"/>
        <v>66.875</v>
      </c>
      <c r="J56" s="3">
        <v>153</v>
      </c>
      <c r="K56" s="86">
        <f t="shared" si="9"/>
        <v>63.749999999999993</v>
      </c>
      <c r="L56" s="3">
        <v>160.5</v>
      </c>
      <c r="M56" s="86">
        <f t="shared" si="10"/>
        <v>66.875</v>
      </c>
      <c r="N56" s="85">
        <f t="shared" si="11"/>
        <v>474</v>
      </c>
      <c r="O56" s="86">
        <f t="shared" si="12"/>
        <v>65.833333333333329</v>
      </c>
      <c r="P56" s="30">
        <v>118</v>
      </c>
      <c r="Q56" s="103"/>
      <c r="R56" s="31"/>
      <c r="S56" s="31"/>
      <c r="U56" s="119">
        <f t="shared" si="7"/>
        <v>3.1250000000000071</v>
      </c>
    </row>
    <row r="57" spans="2:21" ht="27.95" customHeight="1" x14ac:dyDescent="0.3">
      <c r="B57" s="2" t="s">
        <v>760</v>
      </c>
      <c r="C57" s="1">
        <v>0.35138888888888892</v>
      </c>
      <c r="D57" s="2" t="s">
        <v>817</v>
      </c>
      <c r="E57" s="2" t="s">
        <v>818</v>
      </c>
      <c r="F57" s="142" t="s">
        <v>819</v>
      </c>
      <c r="G57" s="2" t="s">
        <v>820</v>
      </c>
      <c r="H57" s="2">
        <v>154</v>
      </c>
      <c r="I57" s="86">
        <f t="shared" si="8"/>
        <v>64.166666666666671</v>
      </c>
      <c r="J57" s="3">
        <v>157</v>
      </c>
      <c r="K57" s="86">
        <f t="shared" si="9"/>
        <v>65.416666666666671</v>
      </c>
      <c r="L57" s="3">
        <v>162.5</v>
      </c>
      <c r="M57" s="86">
        <f t="shared" si="10"/>
        <v>67.708333333333343</v>
      </c>
      <c r="N57" s="85">
        <f t="shared" si="11"/>
        <v>473.5</v>
      </c>
      <c r="O57" s="86">
        <f t="shared" si="12"/>
        <v>65.763888888888886</v>
      </c>
      <c r="P57" s="30">
        <v>118</v>
      </c>
      <c r="Q57" s="103"/>
      <c r="R57" s="31"/>
      <c r="S57" s="31"/>
      <c r="U57" s="119">
        <f t="shared" si="7"/>
        <v>3.5416666666666714</v>
      </c>
    </row>
    <row r="58" spans="2:21" ht="27.95" customHeight="1" x14ac:dyDescent="0.3">
      <c r="B58" s="2">
        <v>340</v>
      </c>
      <c r="C58" s="1">
        <v>0.37083333333333335</v>
      </c>
      <c r="D58" s="2" t="s">
        <v>876</v>
      </c>
      <c r="E58" s="2" t="s">
        <v>877</v>
      </c>
      <c r="F58" s="142" t="s">
        <v>878</v>
      </c>
      <c r="G58" s="2" t="s">
        <v>879</v>
      </c>
      <c r="H58" s="2">
        <v>153</v>
      </c>
      <c r="I58" s="86">
        <f t="shared" si="8"/>
        <v>63.749999999999993</v>
      </c>
      <c r="J58" s="3">
        <v>157</v>
      </c>
      <c r="K58" s="86">
        <f t="shared" si="9"/>
        <v>65.416666666666671</v>
      </c>
      <c r="L58" s="3">
        <v>161</v>
      </c>
      <c r="M58" s="86">
        <f t="shared" si="10"/>
        <v>67.083333333333329</v>
      </c>
      <c r="N58" s="85">
        <f t="shared" si="11"/>
        <v>471</v>
      </c>
      <c r="O58" s="86">
        <f t="shared" si="12"/>
        <v>65.416666666666671</v>
      </c>
      <c r="P58" s="30">
        <v>115.5</v>
      </c>
      <c r="Q58" s="103"/>
      <c r="R58" s="31"/>
      <c r="S58" s="31"/>
      <c r="U58" s="119">
        <f t="shared" si="7"/>
        <v>3.3333333333333357</v>
      </c>
    </row>
    <row r="59" spans="2:21" ht="27.95" customHeight="1" x14ac:dyDescent="0.3">
      <c r="B59" s="2" t="s">
        <v>769</v>
      </c>
      <c r="C59" s="1">
        <v>0.40972222222222227</v>
      </c>
      <c r="D59" s="2" t="s">
        <v>752</v>
      </c>
      <c r="E59" s="2" t="s">
        <v>753</v>
      </c>
      <c r="F59" s="142" t="s">
        <v>754</v>
      </c>
      <c r="G59" s="2" t="s">
        <v>755</v>
      </c>
      <c r="H59" s="2">
        <v>156.5</v>
      </c>
      <c r="I59" s="86">
        <f t="shared" si="8"/>
        <v>65.208333333333329</v>
      </c>
      <c r="J59" s="3">
        <v>153</v>
      </c>
      <c r="K59" s="86">
        <f t="shared" si="9"/>
        <v>63.749999999999993</v>
      </c>
      <c r="L59" s="3">
        <v>158</v>
      </c>
      <c r="M59" s="86">
        <f t="shared" si="10"/>
        <v>65.833333333333329</v>
      </c>
      <c r="N59" s="85">
        <f t="shared" si="11"/>
        <v>467.5</v>
      </c>
      <c r="O59" s="86">
        <f t="shared" si="12"/>
        <v>64.930555555555557</v>
      </c>
      <c r="P59" s="30">
        <v>116.5</v>
      </c>
      <c r="Q59" s="103"/>
      <c r="R59" s="31"/>
      <c r="S59" s="31"/>
      <c r="U59" s="119">
        <f t="shared" si="7"/>
        <v>2.0833333333333357</v>
      </c>
    </row>
    <row r="60" spans="2:21" ht="27.95" customHeight="1" x14ac:dyDescent="0.3">
      <c r="B60" s="2"/>
      <c r="C60" s="29">
        <v>0.4680555555555555</v>
      </c>
      <c r="D60" s="2" t="s">
        <v>1648</v>
      </c>
      <c r="E60" s="2">
        <v>1812547</v>
      </c>
      <c r="F60" s="142" t="s">
        <v>1649</v>
      </c>
      <c r="G60" s="2">
        <v>1834248</v>
      </c>
      <c r="H60" s="2">
        <v>158</v>
      </c>
      <c r="I60" s="86">
        <f t="shared" si="8"/>
        <v>65.833333333333329</v>
      </c>
      <c r="J60" s="3">
        <v>151</v>
      </c>
      <c r="K60" s="86">
        <f t="shared" si="9"/>
        <v>62.916666666666664</v>
      </c>
      <c r="L60" s="3">
        <v>157.5</v>
      </c>
      <c r="M60" s="86">
        <f t="shared" si="10"/>
        <v>65.625</v>
      </c>
      <c r="N60" s="85">
        <f t="shared" si="11"/>
        <v>466.5</v>
      </c>
      <c r="O60" s="86">
        <f t="shared" si="12"/>
        <v>64.791666666666671</v>
      </c>
      <c r="P60" s="30">
        <v>118</v>
      </c>
      <c r="Q60" s="103"/>
      <c r="R60" s="31"/>
      <c r="S60" s="31"/>
      <c r="U60" s="119">
        <f t="shared" si="7"/>
        <v>2.9166666666666643</v>
      </c>
    </row>
    <row r="61" spans="2:21" ht="27.95" customHeight="1" x14ac:dyDescent="0.3">
      <c r="B61" s="2" t="s">
        <v>773</v>
      </c>
      <c r="C61" s="1">
        <v>0.3756944444444445</v>
      </c>
      <c r="D61" s="2" t="s">
        <v>881</v>
      </c>
      <c r="E61" s="2" t="s">
        <v>882</v>
      </c>
      <c r="F61" s="142" t="s">
        <v>885</v>
      </c>
      <c r="G61" s="2" t="s">
        <v>886</v>
      </c>
      <c r="H61" s="3">
        <v>154.5</v>
      </c>
      <c r="I61" s="86">
        <f t="shared" si="8"/>
        <v>64.375</v>
      </c>
      <c r="J61" s="3">
        <v>153</v>
      </c>
      <c r="K61" s="86">
        <f t="shared" si="9"/>
        <v>63.749999999999993</v>
      </c>
      <c r="L61" s="3">
        <v>158.5</v>
      </c>
      <c r="M61" s="86">
        <f t="shared" si="10"/>
        <v>66.041666666666671</v>
      </c>
      <c r="N61" s="85">
        <f t="shared" si="11"/>
        <v>466</v>
      </c>
      <c r="O61" s="86">
        <f t="shared" si="12"/>
        <v>64.722222222222229</v>
      </c>
      <c r="P61" s="30">
        <v>117</v>
      </c>
      <c r="Q61" s="103"/>
      <c r="R61" s="31"/>
      <c r="S61" s="31"/>
      <c r="U61" s="119">
        <f t="shared" si="7"/>
        <v>2.2916666666666785</v>
      </c>
    </row>
    <row r="62" spans="2:21" ht="27.95" customHeight="1" x14ac:dyDescent="0.3">
      <c r="B62" s="2" t="s">
        <v>778</v>
      </c>
      <c r="C62" s="1">
        <v>0.44375000000000003</v>
      </c>
      <c r="D62" s="2" t="s">
        <v>793</v>
      </c>
      <c r="E62" s="2" t="s">
        <v>794</v>
      </c>
      <c r="F62" s="142" t="s">
        <v>795</v>
      </c>
      <c r="G62" s="2" t="s">
        <v>796</v>
      </c>
      <c r="H62" s="2">
        <v>150</v>
      </c>
      <c r="I62" s="86">
        <f t="shared" si="8"/>
        <v>62.5</v>
      </c>
      <c r="J62" s="3">
        <v>158.5</v>
      </c>
      <c r="K62" s="86">
        <f t="shared" si="9"/>
        <v>66.041666666666671</v>
      </c>
      <c r="L62" s="3">
        <v>156.5</v>
      </c>
      <c r="M62" s="86">
        <f t="shared" si="10"/>
        <v>65.208333333333329</v>
      </c>
      <c r="N62" s="85">
        <f t="shared" si="11"/>
        <v>465</v>
      </c>
      <c r="O62" s="86">
        <f t="shared" si="12"/>
        <v>64.583333333333343</v>
      </c>
      <c r="P62" s="30">
        <v>117.5</v>
      </c>
      <c r="Q62" s="103"/>
      <c r="R62" s="31"/>
      <c r="S62" s="31"/>
      <c r="U62" s="119">
        <f t="shared" si="7"/>
        <v>3.5416666666666714</v>
      </c>
    </row>
    <row r="63" spans="2:21" ht="27.95" customHeight="1" x14ac:dyDescent="0.3">
      <c r="B63" s="2" t="s">
        <v>783</v>
      </c>
      <c r="C63" s="1">
        <v>0.3125</v>
      </c>
      <c r="D63" s="31" t="s">
        <v>678</v>
      </c>
      <c r="E63" s="31" t="s">
        <v>679</v>
      </c>
      <c r="F63" s="138" t="s">
        <v>680</v>
      </c>
      <c r="G63" s="31">
        <v>1935380</v>
      </c>
      <c r="H63" s="30">
        <v>160</v>
      </c>
      <c r="I63" s="86">
        <f t="shared" si="8"/>
        <v>66.666666666666657</v>
      </c>
      <c r="J63" s="30">
        <v>149</v>
      </c>
      <c r="K63" s="86">
        <f t="shared" si="9"/>
        <v>62.083333333333336</v>
      </c>
      <c r="L63" s="30">
        <v>151</v>
      </c>
      <c r="M63" s="86">
        <f t="shared" si="10"/>
        <v>62.916666666666664</v>
      </c>
      <c r="N63" s="85">
        <f t="shared" si="11"/>
        <v>460</v>
      </c>
      <c r="O63" s="86">
        <f t="shared" si="12"/>
        <v>63.888888888888886</v>
      </c>
      <c r="P63" s="30">
        <v>117</v>
      </c>
      <c r="Q63" s="103"/>
      <c r="R63" s="31"/>
      <c r="S63" s="31"/>
      <c r="U63" s="119">
        <f t="shared" si="7"/>
        <v>4.5833333333333215</v>
      </c>
    </row>
    <row r="64" spans="2:21" ht="27.95" customHeight="1" x14ac:dyDescent="0.3">
      <c r="B64" s="2" t="s">
        <v>792</v>
      </c>
      <c r="C64" s="1">
        <v>0.46319444444444446</v>
      </c>
      <c r="D64" s="2" t="s">
        <v>1642</v>
      </c>
      <c r="E64" s="2">
        <v>1812110</v>
      </c>
      <c r="F64" s="142" t="s">
        <v>1643</v>
      </c>
      <c r="G64" s="2">
        <v>1833502</v>
      </c>
      <c r="H64" s="2">
        <v>148</v>
      </c>
      <c r="I64" s="86">
        <f t="shared" si="8"/>
        <v>61.666666666666671</v>
      </c>
      <c r="J64" s="3">
        <v>152</v>
      </c>
      <c r="K64" s="86">
        <f t="shared" si="9"/>
        <v>63.333333333333329</v>
      </c>
      <c r="L64" s="3">
        <v>159.5</v>
      </c>
      <c r="M64" s="86">
        <f t="shared" si="10"/>
        <v>66.458333333333329</v>
      </c>
      <c r="N64" s="85">
        <f t="shared" si="11"/>
        <v>459.5</v>
      </c>
      <c r="O64" s="86">
        <f t="shared" si="12"/>
        <v>63.819444444444443</v>
      </c>
      <c r="P64" s="30">
        <v>114.5</v>
      </c>
      <c r="Q64" s="103"/>
      <c r="R64" s="31"/>
      <c r="S64" s="31"/>
      <c r="U64" s="119">
        <f t="shared" si="7"/>
        <v>4.7916666666666572</v>
      </c>
    </row>
    <row r="65" spans="2:21" ht="27.95" customHeight="1" x14ac:dyDescent="0.3">
      <c r="B65" s="2" t="s">
        <v>797</v>
      </c>
      <c r="C65" s="1">
        <v>0.39513888888888887</v>
      </c>
      <c r="D65" s="2" t="s">
        <v>743</v>
      </c>
      <c r="E65" s="2" t="s">
        <v>744</v>
      </c>
      <c r="F65" s="142" t="s">
        <v>745</v>
      </c>
      <c r="G65" s="2" t="s">
        <v>746</v>
      </c>
      <c r="H65" s="2">
        <v>152.5</v>
      </c>
      <c r="I65" s="86">
        <f t="shared" si="8"/>
        <v>63.541666666666664</v>
      </c>
      <c r="J65" s="3">
        <v>149</v>
      </c>
      <c r="K65" s="86">
        <f t="shared" si="9"/>
        <v>62.083333333333336</v>
      </c>
      <c r="L65" s="3">
        <v>157</v>
      </c>
      <c r="M65" s="86">
        <f t="shared" si="10"/>
        <v>65.416666666666671</v>
      </c>
      <c r="N65" s="85">
        <f t="shared" si="11"/>
        <v>458.5</v>
      </c>
      <c r="O65" s="86">
        <f t="shared" si="12"/>
        <v>63.68055555555555</v>
      </c>
      <c r="P65" s="30">
        <v>115.5</v>
      </c>
      <c r="Q65" s="103"/>
      <c r="R65" s="31"/>
      <c r="S65" s="31"/>
      <c r="U65" s="119">
        <f t="shared" si="7"/>
        <v>3.3333333333333357</v>
      </c>
    </row>
    <row r="66" spans="2:21" ht="27.95" customHeight="1" x14ac:dyDescent="0.3">
      <c r="B66" s="2" t="s">
        <v>802</v>
      </c>
      <c r="C66" s="1">
        <v>0.38055555555555554</v>
      </c>
      <c r="D66" s="2" t="s">
        <v>369</v>
      </c>
      <c r="E66" s="2" t="s">
        <v>370</v>
      </c>
      <c r="F66" s="142" t="s">
        <v>371</v>
      </c>
      <c r="G66" s="2" t="s">
        <v>372</v>
      </c>
      <c r="H66" s="2">
        <v>148</v>
      </c>
      <c r="I66" s="86">
        <f t="shared" si="8"/>
        <v>61.666666666666671</v>
      </c>
      <c r="J66" s="3">
        <v>149.5</v>
      </c>
      <c r="K66" s="86">
        <f t="shared" si="9"/>
        <v>62.291666666666664</v>
      </c>
      <c r="L66" s="3">
        <v>151</v>
      </c>
      <c r="M66" s="86">
        <f t="shared" si="10"/>
        <v>62.916666666666664</v>
      </c>
      <c r="N66" s="85">
        <f t="shared" si="11"/>
        <v>448.5</v>
      </c>
      <c r="O66" s="86">
        <f t="shared" si="12"/>
        <v>62.291666666666664</v>
      </c>
      <c r="P66" s="30">
        <v>114</v>
      </c>
      <c r="Q66" s="103"/>
      <c r="R66" s="31"/>
      <c r="S66" s="31"/>
      <c r="U66" s="119">
        <f t="shared" si="7"/>
        <v>1.2499999999999929</v>
      </c>
    </row>
    <row r="67" spans="2:21" ht="27.95" customHeight="1" x14ac:dyDescent="0.3">
      <c r="B67" s="2">
        <v>367</v>
      </c>
      <c r="C67" s="1">
        <v>0.44861111111111113</v>
      </c>
      <c r="D67" s="2" t="s">
        <v>798</v>
      </c>
      <c r="E67" s="2" t="s">
        <v>799</v>
      </c>
      <c r="F67" s="142" t="s">
        <v>800</v>
      </c>
      <c r="G67" s="2" t="s">
        <v>801</v>
      </c>
      <c r="H67" s="2">
        <v>146</v>
      </c>
      <c r="I67" s="86">
        <f t="shared" si="8"/>
        <v>60.833333333333329</v>
      </c>
      <c r="J67" s="3">
        <v>147</v>
      </c>
      <c r="K67" s="86">
        <f t="shared" si="9"/>
        <v>61.250000000000007</v>
      </c>
      <c r="L67" s="3">
        <v>150</v>
      </c>
      <c r="M67" s="86">
        <f t="shared" si="10"/>
        <v>62.5</v>
      </c>
      <c r="N67" s="85">
        <f t="shared" si="11"/>
        <v>443</v>
      </c>
      <c r="O67" s="86">
        <f t="shared" si="12"/>
        <v>61.527777777777779</v>
      </c>
      <c r="P67" s="30">
        <v>113.5</v>
      </c>
      <c r="Q67" s="103"/>
      <c r="R67" s="31"/>
      <c r="S67" s="31"/>
      <c r="U67" s="119">
        <f t="shared" si="7"/>
        <v>1.6666666666666714</v>
      </c>
    </row>
    <row r="68" spans="2:21" ht="27.95" customHeight="1" x14ac:dyDescent="0.3">
      <c r="B68" s="2">
        <v>600</v>
      </c>
      <c r="C68" s="1">
        <v>0.38541666666666669</v>
      </c>
      <c r="D68" s="2" t="s">
        <v>733</v>
      </c>
      <c r="E68" s="2" t="s">
        <v>734</v>
      </c>
      <c r="F68" s="142" t="s">
        <v>735</v>
      </c>
      <c r="G68" s="2" t="s">
        <v>736</v>
      </c>
      <c r="H68" s="2" t="s">
        <v>1685</v>
      </c>
      <c r="I68" s="2" t="s">
        <v>1685</v>
      </c>
      <c r="J68" s="2" t="s">
        <v>1685</v>
      </c>
      <c r="K68" s="2" t="s">
        <v>1685</v>
      </c>
      <c r="L68" s="2" t="s">
        <v>1685</v>
      </c>
      <c r="M68" s="2" t="s">
        <v>1685</v>
      </c>
      <c r="N68" s="2" t="s">
        <v>1685</v>
      </c>
      <c r="O68" s="2" t="s">
        <v>1680</v>
      </c>
      <c r="P68" s="2" t="s">
        <v>1685</v>
      </c>
      <c r="Q68" s="103" t="s">
        <v>1685</v>
      </c>
      <c r="R68" s="31"/>
      <c r="S68" s="31"/>
      <c r="U68" s="119">
        <f t="shared" si="7"/>
        <v>0</v>
      </c>
    </row>
    <row r="69" spans="2:21" ht="27.95" customHeight="1" x14ac:dyDescent="0.3">
      <c r="B69" s="31">
        <v>678</v>
      </c>
      <c r="C69" s="1">
        <v>0.39027777777777778</v>
      </c>
      <c r="D69" s="2" t="s">
        <v>738</v>
      </c>
      <c r="E69" s="2" t="s">
        <v>739</v>
      </c>
      <c r="F69" s="142" t="s">
        <v>740</v>
      </c>
      <c r="G69" s="2" t="s">
        <v>741</v>
      </c>
      <c r="H69" s="2" t="s">
        <v>1685</v>
      </c>
      <c r="I69" s="2" t="s">
        <v>1685</v>
      </c>
      <c r="J69" s="2" t="s">
        <v>1685</v>
      </c>
      <c r="K69" s="2" t="s">
        <v>1685</v>
      </c>
      <c r="L69" s="2" t="s">
        <v>1685</v>
      </c>
      <c r="M69" s="2" t="s">
        <v>1685</v>
      </c>
      <c r="N69" s="2" t="s">
        <v>1685</v>
      </c>
      <c r="O69" s="2" t="s">
        <v>1680</v>
      </c>
      <c r="P69" s="2" t="s">
        <v>1685</v>
      </c>
      <c r="Q69" s="103" t="s">
        <v>1685</v>
      </c>
      <c r="R69" s="31"/>
      <c r="S69" s="31"/>
      <c r="U69" s="119">
        <f t="shared" si="7"/>
        <v>0</v>
      </c>
    </row>
    <row r="70" spans="2:21" x14ac:dyDescent="0.3">
      <c r="C70" s="1">
        <v>0.43888888888888888</v>
      </c>
      <c r="D70" s="2" t="s">
        <v>784</v>
      </c>
      <c r="E70" s="2" t="s">
        <v>785</v>
      </c>
      <c r="F70" s="142" t="s">
        <v>786</v>
      </c>
      <c r="G70" s="2" t="s">
        <v>787</v>
      </c>
      <c r="H70" s="2" t="s">
        <v>1685</v>
      </c>
      <c r="I70" s="2" t="s">
        <v>1685</v>
      </c>
      <c r="J70" s="2" t="s">
        <v>1685</v>
      </c>
      <c r="K70" s="2" t="s">
        <v>1685</v>
      </c>
      <c r="L70" s="2" t="s">
        <v>1685</v>
      </c>
      <c r="M70" s="2" t="s">
        <v>1685</v>
      </c>
      <c r="N70" s="2" t="s">
        <v>1685</v>
      </c>
      <c r="O70" s="2" t="s">
        <v>1680</v>
      </c>
      <c r="P70" s="2" t="s">
        <v>1685</v>
      </c>
      <c r="Q70" s="103" t="s">
        <v>1685</v>
      </c>
      <c r="R70" s="31"/>
      <c r="S70" s="31"/>
      <c r="U70" s="119">
        <f t="shared" si="7"/>
        <v>0</v>
      </c>
    </row>
    <row r="71" spans="2:21" x14ac:dyDescent="0.3">
      <c r="C71" s="1">
        <v>0.32222222222222224</v>
      </c>
      <c r="D71" s="2" t="s">
        <v>836</v>
      </c>
      <c r="E71" s="2" t="s">
        <v>837</v>
      </c>
      <c r="F71" s="142" t="s">
        <v>838</v>
      </c>
      <c r="G71" s="2" t="s">
        <v>839</v>
      </c>
      <c r="H71" s="3" t="s">
        <v>1650</v>
      </c>
      <c r="I71" s="3" t="s">
        <v>1650</v>
      </c>
      <c r="J71" s="3" t="s">
        <v>1650</v>
      </c>
      <c r="K71" s="3" t="s">
        <v>1650</v>
      </c>
      <c r="L71" s="3" t="s">
        <v>1650</v>
      </c>
      <c r="M71" s="3" t="s">
        <v>1650</v>
      </c>
      <c r="N71" s="3" t="s">
        <v>1650</v>
      </c>
      <c r="O71" s="3" t="s">
        <v>1680</v>
      </c>
      <c r="P71" s="30"/>
      <c r="Q71" s="103" t="s">
        <v>1687</v>
      </c>
      <c r="R71" s="31"/>
      <c r="S71" s="31"/>
      <c r="U71" s="119" t="s">
        <v>1680</v>
      </c>
    </row>
    <row r="72" spans="2:21" x14ac:dyDescent="0.3">
      <c r="C72" s="1">
        <v>0.33680555555555558</v>
      </c>
      <c r="D72" s="2" t="s">
        <v>681</v>
      </c>
      <c r="E72" s="2" t="s">
        <v>682</v>
      </c>
      <c r="F72" s="142" t="s">
        <v>683</v>
      </c>
      <c r="G72" s="2" t="s">
        <v>684</v>
      </c>
      <c r="H72" s="2" t="s">
        <v>1650</v>
      </c>
      <c r="I72" s="2" t="s">
        <v>1650</v>
      </c>
      <c r="J72" s="2" t="s">
        <v>1650</v>
      </c>
      <c r="K72" s="2" t="s">
        <v>1650</v>
      </c>
      <c r="L72" s="2" t="s">
        <v>1650</v>
      </c>
      <c r="M72" s="2" t="s">
        <v>1650</v>
      </c>
      <c r="N72" s="2" t="s">
        <v>1650</v>
      </c>
      <c r="O72" s="2" t="s">
        <v>1680</v>
      </c>
      <c r="P72" s="30"/>
      <c r="Q72" s="103" t="s">
        <v>1687</v>
      </c>
      <c r="R72" s="31"/>
      <c r="S72" s="31"/>
      <c r="U72" s="119">
        <f>MAX(I72,K72,M72)-MIN(I72,K72,M72)</f>
        <v>0</v>
      </c>
    </row>
    <row r="73" spans="2:21" x14ac:dyDescent="0.3">
      <c r="C73" s="1">
        <v>0.34652777777777777</v>
      </c>
      <c r="D73" s="2" t="s">
        <v>765</v>
      </c>
      <c r="E73" s="2" t="s">
        <v>766</v>
      </c>
      <c r="F73" s="142" t="s">
        <v>767</v>
      </c>
      <c r="G73" s="2" t="s">
        <v>768</v>
      </c>
      <c r="H73" s="2" t="s">
        <v>1650</v>
      </c>
      <c r="I73" s="2" t="s">
        <v>1650</v>
      </c>
      <c r="J73" s="2" t="s">
        <v>1650</v>
      </c>
      <c r="K73" s="2" t="s">
        <v>1650</v>
      </c>
      <c r="L73" s="2" t="s">
        <v>1650</v>
      </c>
      <c r="M73" s="2" t="s">
        <v>1650</v>
      </c>
      <c r="N73" s="2" t="s">
        <v>1650</v>
      </c>
      <c r="O73" s="2" t="s">
        <v>1680</v>
      </c>
      <c r="P73" s="30"/>
      <c r="Q73" s="103" t="s">
        <v>1687</v>
      </c>
      <c r="R73" s="31"/>
      <c r="S73" s="31"/>
      <c r="U73" s="119">
        <f>MAX(I73,K73,M73)-MIN(I73,K73,M73)</f>
        <v>0</v>
      </c>
    </row>
    <row r="74" spans="2:21" x14ac:dyDescent="0.3">
      <c r="C74" s="1">
        <v>0.43402777777777773</v>
      </c>
      <c r="D74" s="2" t="s">
        <v>779</v>
      </c>
      <c r="E74" s="2" t="s">
        <v>780</v>
      </c>
      <c r="F74" s="142" t="s">
        <v>781</v>
      </c>
      <c r="G74" s="2" t="s">
        <v>782</v>
      </c>
      <c r="H74" s="2" t="s">
        <v>1650</v>
      </c>
      <c r="I74" s="2" t="s">
        <v>1650</v>
      </c>
      <c r="J74" s="2" t="s">
        <v>1650</v>
      </c>
      <c r="K74" s="2" t="s">
        <v>1650</v>
      </c>
      <c r="L74" s="2" t="s">
        <v>1650</v>
      </c>
      <c r="M74" s="2" t="s">
        <v>1650</v>
      </c>
      <c r="N74" s="2" t="s">
        <v>1650</v>
      </c>
      <c r="O74" s="2" t="s">
        <v>1680</v>
      </c>
      <c r="P74" s="30"/>
      <c r="Q74" s="103" t="s">
        <v>1687</v>
      </c>
      <c r="R74" s="31"/>
      <c r="S74" s="31"/>
      <c r="U74" s="119">
        <f>MAX(I74,K74,M74)-MIN(I74,K74,M74)</f>
        <v>0</v>
      </c>
    </row>
  </sheetData>
  <sortState ref="C46:U75">
    <sortCondition descending="1" ref="O46:O75"/>
    <sortCondition descending="1" ref="P46:P75"/>
  </sortState>
  <mergeCells count="1">
    <mergeCell ref="D5:J5"/>
  </mergeCells>
  <phoneticPr fontId="0" type="noConversion"/>
  <conditionalFormatting sqref="U8:U38 U41:U74">
    <cfRule type="cellIs" dxfId="44" priority="6" stopIfTrue="1" operator="greaterThan">
      <formula>6.99</formula>
    </cfRule>
  </conditionalFormatting>
  <conditionalFormatting sqref="U8:U38 U41:U74">
    <cfRule type="cellIs" dxfId="43" priority="5" stopIfTrue="1" operator="greaterThan">
      <formula>0.0699</formula>
    </cfRule>
  </conditionalFormatting>
  <conditionalFormatting sqref="U8:U38 U41:U74">
    <cfRule type="cellIs" dxfId="42" priority="1" operator="greaterThan">
      <formula>2.941</formula>
    </cfRule>
  </conditionalFormatting>
  <conditionalFormatting sqref="U8:U38 U41:U74">
    <cfRule type="cellIs" dxfId="41" priority="2" operator="greaterThan">
      <formula>6.999</formula>
    </cfRule>
  </conditionalFormatting>
  <pageMargins left="0.75" right="0.75" top="1" bottom="1" header="0.5" footer="0.5"/>
  <pageSetup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U70"/>
  <sheetViews>
    <sheetView topLeftCell="A16" workbookViewId="0">
      <selection activeCell="D28" sqref="D28"/>
    </sheetView>
  </sheetViews>
  <sheetFormatPr defaultRowHeight="18.75" x14ac:dyDescent="0.3"/>
  <cols>
    <col min="1" max="1" width="9.140625" style="66"/>
    <col min="2" max="2" width="5.7109375" style="66" customWidth="1"/>
    <col min="3" max="3" width="7.7109375" style="66" customWidth="1"/>
    <col min="4" max="4" width="26.140625" style="66" customWidth="1"/>
    <col min="5" max="5" width="13.7109375" style="66" customWidth="1"/>
    <col min="6" max="6" width="28.140625" style="66" customWidth="1"/>
    <col min="7" max="7" width="13" style="66" customWidth="1"/>
    <col min="8" max="8" width="9.42578125" style="10" customWidth="1"/>
    <col min="9" max="9" width="8.5703125" style="11" customWidth="1"/>
    <col min="10" max="10" width="7" style="10" customWidth="1"/>
    <col min="11" max="11" width="8.5703125" style="11" customWidth="1"/>
    <col min="12" max="12" width="7" style="10" customWidth="1"/>
    <col min="13" max="13" width="8.5703125" style="11" customWidth="1"/>
    <col min="14" max="14" width="9.140625" style="10"/>
    <col min="15" max="15" width="9.140625" style="40"/>
    <col min="16" max="16" width="6.28515625" style="10" customWidth="1"/>
    <col min="17" max="17" width="7.5703125" style="145" customWidth="1"/>
    <col min="18" max="18" width="6.7109375" style="66" customWidth="1"/>
    <col min="19" max="19" width="7.7109375" style="66" customWidth="1"/>
    <col min="20" max="20" width="2.140625" style="66" customWidth="1"/>
    <col min="21" max="21" width="9.28515625" style="66" bestFit="1" customWidth="1"/>
    <col min="22" max="16384" width="9.140625" style="66"/>
  </cols>
  <sheetData>
    <row r="1" spans="1:21" x14ac:dyDescent="0.3">
      <c r="A1" s="123"/>
      <c r="B1" s="17" t="s">
        <v>913</v>
      </c>
      <c r="C1" s="123"/>
      <c r="D1" s="123"/>
      <c r="E1" s="123"/>
      <c r="F1" s="123"/>
      <c r="G1" s="123"/>
      <c r="H1" s="124"/>
    </row>
    <row r="2" spans="1:21" x14ac:dyDescent="0.3">
      <c r="A2" s="123"/>
      <c r="B2" s="17" t="s">
        <v>1</v>
      </c>
      <c r="C2" s="123"/>
      <c r="D2" s="123"/>
      <c r="F2" s="123" t="s">
        <v>2</v>
      </c>
      <c r="G2" s="124" t="s">
        <v>6</v>
      </c>
      <c r="H2" s="10" t="s">
        <v>1723</v>
      </c>
      <c r="I2" s="11" t="s">
        <v>1724</v>
      </c>
    </row>
    <row r="3" spans="1:21" x14ac:dyDescent="0.3">
      <c r="A3" s="123"/>
      <c r="B3" s="17" t="s">
        <v>4</v>
      </c>
      <c r="C3" s="123" t="s">
        <v>914</v>
      </c>
      <c r="D3" s="123"/>
      <c r="E3" s="123" t="s">
        <v>1652</v>
      </c>
      <c r="F3" s="123"/>
      <c r="G3" s="124" t="s">
        <v>7</v>
      </c>
      <c r="H3" s="10" t="s">
        <v>1725</v>
      </c>
      <c r="I3" s="11" t="s">
        <v>1726</v>
      </c>
    </row>
    <row r="4" spans="1:21" x14ac:dyDescent="0.3">
      <c r="A4" s="123"/>
      <c r="B4" s="17" t="s">
        <v>1633</v>
      </c>
      <c r="C4" s="123"/>
      <c r="D4" s="123"/>
      <c r="E4" s="123"/>
      <c r="F4" s="123"/>
      <c r="G4" s="124" t="s">
        <v>1666</v>
      </c>
      <c r="H4" s="10" t="s">
        <v>1727</v>
      </c>
      <c r="I4" s="11" t="s">
        <v>1728</v>
      </c>
      <c r="P4" s="132"/>
    </row>
    <row r="5" spans="1:21" x14ac:dyDescent="0.3">
      <c r="B5" s="120"/>
      <c r="D5" s="165"/>
      <c r="E5" s="165"/>
      <c r="F5" s="165"/>
      <c r="G5" s="165"/>
      <c r="H5" s="165"/>
      <c r="I5" s="165"/>
      <c r="J5" s="165"/>
      <c r="K5" s="16"/>
      <c r="U5" s="120"/>
    </row>
    <row r="6" spans="1:21" ht="21" x14ac:dyDescent="0.35">
      <c r="B6" s="102"/>
      <c r="C6" s="102"/>
      <c r="D6" s="5"/>
      <c r="E6" s="4" t="s">
        <v>1641</v>
      </c>
      <c r="F6" s="4"/>
      <c r="G6" s="4" t="s">
        <v>1620</v>
      </c>
      <c r="H6" s="19"/>
      <c r="I6" s="20"/>
      <c r="J6" s="19"/>
      <c r="K6" s="20"/>
      <c r="L6" s="19"/>
      <c r="M6" s="20"/>
      <c r="N6" s="19"/>
      <c r="O6" s="48">
        <f>340*3</f>
        <v>1020</v>
      </c>
      <c r="P6" s="19"/>
      <c r="Q6" s="146"/>
      <c r="R6" s="102"/>
      <c r="U6" s="120"/>
    </row>
    <row r="7" spans="1:21" ht="27.95" customHeight="1" x14ac:dyDescent="0.3">
      <c r="B7" s="31" t="s">
        <v>8</v>
      </c>
      <c r="C7" s="31" t="s">
        <v>9</v>
      </c>
      <c r="D7" s="31" t="s">
        <v>10</v>
      </c>
      <c r="E7" s="31" t="s">
        <v>11</v>
      </c>
      <c r="F7" s="31" t="s">
        <v>12</v>
      </c>
      <c r="G7" s="31" t="s">
        <v>13</v>
      </c>
      <c r="H7" s="30" t="s">
        <v>16</v>
      </c>
      <c r="I7" s="122" t="s">
        <v>17</v>
      </c>
      <c r="J7" s="30" t="s">
        <v>1668</v>
      </c>
      <c r="K7" s="122" t="s">
        <v>1669</v>
      </c>
      <c r="L7" s="30" t="s">
        <v>18</v>
      </c>
      <c r="M7" s="122" t="s">
        <v>19</v>
      </c>
      <c r="N7" s="30" t="s">
        <v>20</v>
      </c>
      <c r="O7" s="36" t="s">
        <v>21</v>
      </c>
      <c r="P7" s="30" t="s">
        <v>22</v>
      </c>
      <c r="Q7" s="103" t="s">
        <v>23</v>
      </c>
      <c r="R7" s="128" t="s">
        <v>24</v>
      </c>
      <c r="S7" s="125" t="s">
        <v>25</v>
      </c>
    </row>
    <row r="8" spans="1:21" ht="27.95" customHeight="1" x14ac:dyDescent="0.3">
      <c r="B8" s="31" t="s">
        <v>587</v>
      </c>
      <c r="C8" s="29">
        <v>0.58333333333333337</v>
      </c>
      <c r="D8" s="31" t="s">
        <v>588</v>
      </c>
      <c r="E8" s="31" t="s">
        <v>589</v>
      </c>
      <c r="F8" s="31" t="s">
        <v>590</v>
      </c>
      <c r="G8" s="31" t="s">
        <v>591</v>
      </c>
      <c r="H8" s="31">
        <v>242</v>
      </c>
      <c r="I8" s="86">
        <f t="shared" ref="I8:I34" si="0">SUM((H8/340)*100)</f>
        <v>71.17647058823529</v>
      </c>
      <c r="J8" s="30">
        <v>229</v>
      </c>
      <c r="K8" s="86">
        <f t="shared" ref="K8:K34" si="1">SUM((J8/340)*100)</f>
        <v>67.352941176470594</v>
      </c>
      <c r="L8" s="2">
        <v>227.5</v>
      </c>
      <c r="M8" s="86">
        <f t="shared" ref="M8:M32" si="2">SUM((L8/340)*100)</f>
        <v>66.911764705882348</v>
      </c>
      <c r="N8" s="85">
        <f t="shared" ref="N8:N34" si="3">SUM(H8+J8+L8)</f>
        <v>698.5</v>
      </c>
      <c r="O8" s="86">
        <f t="shared" ref="O8:O34" si="4">SUM((N8/1020)*100)</f>
        <v>68.480392156862749</v>
      </c>
      <c r="P8" s="30">
        <v>170</v>
      </c>
      <c r="Q8" s="103" t="s">
        <v>1683</v>
      </c>
      <c r="R8" s="31"/>
      <c r="S8" s="31" t="s">
        <v>25</v>
      </c>
      <c r="U8" s="119">
        <f t="shared" ref="U8:U34" si="5">MAX(I8,K8,M8)-MIN(I8,K8,M8)</f>
        <v>4.264705882352942</v>
      </c>
    </row>
    <row r="9" spans="1:21" ht="27.95" customHeight="1" x14ac:dyDescent="0.3">
      <c r="B9" s="31" t="s">
        <v>908</v>
      </c>
      <c r="C9" s="29">
        <v>0.53402777777777777</v>
      </c>
      <c r="D9" s="31" t="s">
        <v>909</v>
      </c>
      <c r="E9" s="31" t="s">
        <v>910</v>
      </c>
      <c r="F9" s="31" t="s">
        <v>911</v>
      </c>
      <c r="G9" s="31" t="s">
        <v>912</v>
      </c>
      <c r="H9" s="31">
        <v>234.5</v>
      </c>
      <c r="I9" s="86">
        <f t="shared" si="0"/>
        <v>68.970588235294116</v>
      </c>
      <c r="J9" s="30">
        <v>230</v>
      </c>
      <c r="K9" s="86">
        <f t="shared" si="1"/>
        <v>67.64705882352942</v>
      </c>
      <c r="L9" s="2">
        <v>233</v>
      </c>
      <c r="M9" s="86">
        <f t="shared" si="2"/>
        <v>68.529411764705884</v>
      </c>
      <c r="N9" s="85">
        <f t="shared" si="3"/>
        <v>697.5</v>
      </c>
      <c r="O9" s="86">
        <f t="shared" si="4"/>
        <v>68.382352941176478</v>
      </c>
      <c r="P9" s="30">
        <v>165</v>
      </c>
      <c r="Q9" s="103">
        <v>2</v>
      </c>
      <c r="R9" s="129"/>
      <c r="S9" s="31"/>
      <c r="U9" s="119">
        <f t="shared" si="5"/>
        <v>1.3235294117646959</v>
      </c>
    </row>
    <row r="10" spans="1:21" ht="27.95" customHeight="1" x14ac:dyDescent="0.3">
      <c r="B10" s="31" t="s">
        <v>934</v>
      </c>
      <c r="C10" s="29">
        <v>0.61249999999999993</v>
      </c>
      <c r="D10" s="31" t="s">
        <v>935</v>
      </c>
      <c r="E10" s="31" t="s">
        <v>936</v>
      </c>
      <c r="F10" s="31" t="s">
        <v>937</v>
      </c>
      <c r="G10" s="31" t="s">
        <v>938</v>
      </c>
      <c r="H10" s="31">
        <v>242</v>
      </c>
      <c r="I10" s="86">
        <f t="shared" si="0"/>
        <v>71.17647058823529</v>
      </c>
      <c r="J10" s="30">
        <v>230.5</v>
      </c>
      <c r="K10" s="86">
        <f t="shared" si="1"/>
        <v>67.794117647058826</v>
      </c>
      <c r="L10" s="2">
        <v>224</v>
      </c>
      <c r="M10" s="86">
        <f t="shared" si="2"/>
        <v>65.882352941176464</v>
      </c>
      <c r="N10" s="85">
        <f t="shared" si="3"/>
        <v>696.5</v>
      </c>
      <c r="O10" s="86">
        <f t="shared" si="4"/>
        <v>68.284313725490193</v>
      </c>
      <c r="P10" s="30">
        <v>164</v>
      </c>
      <c r="Q10" s="103">
        <v>3</v>
      </c>
      <c r="R10" s="31"/>
      <c r="S10" s="31"/>
      <c r="U10" s="119">
        <f t="shared" si="5"/>
        <v>5.294117647058826</v>
      </c>
    </row>
    <row r="11" spans="1:21" ht="27.95" customHeight="1" x14ac:dyDescent="0.3">
      <c r="B11" s="31" t="s">
        <v>1062</v>
      </c>
      <c r="C11" s="29">
        <v>0.53888888888888886</v>
      </c>
      <c r="D11" s="31" t="s">
        <v>1063</v>
      </c>
      <c r="E11" s="31" t="s">
        <v>1064</v>
      </c>
      <c r="F11" s="31" t="s">
        <v>1065</v>
      </c>
      <c r="G11" s="31" t="s">
        <v>1066</v>
      </c>
      <c r="H11" s="31">
        <v>230</v>
      </c>
      <c r="I11" s="86">
        <f t="shared" si="0"/>
        <v>67.64705882352942</v>
      </c>
      <c r="J11" s="30">
        <v>228.5</v>
      </c>
      <c r="K11" s="86">
        <f t="shared" si="1"/>
        <v>67.205882352941188</v>
      </c>
      <c r="L11" s="2">
        <v>220</v>
      </c>
      <c r="M11" s="86">
        <f t="shared" si="2"/>
        <v>64.705882352941174</v>
      </c>
      <c r="N11" s="85">
        <f t="shared" si="3"/>
        <v>678.5</v>
      </c>
      <c r="O11" s="86">
        <f t="shared" si="4"/>
        <v>66.519607843137251</v>
      </c>
      <c r="P11" s="30">
        <v>161</v>
      </c>
      <c r="Q11" s="103">
        <v>4</v>
      </c>
      <c r="R11" s="129"/>
      <c r="S11" s="31"/>
      <c r="U11" s="119">
        <f t="shared" si="5"/>
        <v>2.9411764705882462</v>
      </c>
    </row>
    <row r="12" spans="1:21" ht="27.95" customHeight="1" x14ac:dyDescent="0.3">
      <c r="B12" s="31">
        <v>130</v>
      </c>
      <c r="C12" s="29">
        <v>0.60277777777777775</v>
      </c>
      <c r="D12" s="31" t="s">
        <v>685</v>
      </c>
      <c r="E12" s="31" t="s">
        <v>686</v>
      </c>
      <c r="F12" s="31" t="s">
        <v>687</v>
      </c>
      <c r="G12" s="31" t="s">
        <v>688</v>
      </c>
      <c r="H12" s="31">
        <v>238</v>
      </c>
      <c r="I12" s="86">
        <f t="shared" si="0"/>
        <v>70</v>
      </c>
      <c r="J12" s="30">
        <v>223.5</v>
      </c>
      <c r="K12" s="86">
        <f t="shared" si="1"/>
        <v>65.735294117647058</v>
      </c>
      <c r="L12" s="2">
        <v>215</v>
      </c>
      <c r="M12" s="86">
        <f t="shared" si="2"/>
        <v>63.235294117647058</v>
      </c>
      <c r="N12" s="85">
        <f t="shared" si="3"/>
        <v>676.5</v>
      </c>
      <c r="O12" s="86">
        <f t="shared" si="4"/>
        <v>66.32352941176471</v>
      </c>
      <c r="P12" s="30">
        <v>158</v>
      </c>
      <c r="Q12" s="103">
        <v>5</v>
      </c>
      <c r="R12" s="129"/>
      <c r="S12" s="31"/>
      <c r="U12" s="119">
        <f t="shared" si="5"/>
        <v>6.764705882352942</v>
      </c>
    </row>
    <row r="13" spans="1:21" ht="27.95" customHeight="1" x14ac:dyDescent="0.3">
      <c r="B13" s="31" t="s">
        <v>1042</v>
      </c>
      <c r="C13" s="29">
        <v>0.52430555555555558</v>
      </c>
      <c r="D13" s="31" t="s">
        <v>1043</v>
      </c>
      <c r="E13" s="31" t="s">
        <v>1044</v>
      </c>
      <c r="F13" s="31" t="s">
        <v>1045</v>
      </c>
      <c r="G13" s="31" t="s">
        <v>1046</v>
      </c>
      <c r="H13" s="31">
        <v>232.5</v>
      </c>
      <c r="I13" s="86">
        <f t="shared" si="0"/>
        <v>68.382352941176478</v>
      </c>
      <c r="J13" s="30">
        <v>227</v>
      </c>
      <c r="K13" s="86">
        <f t="shared" si="1"/>
        <v>66.764705882352942</v>
      </c>
      <c r="L13" s="2">
        <v>213.5</v>
      </c>
      <c r="M13" s="86">
        <f t="shared" si="2"/>
        <v>62.794117647058826</v>
      </c>
      <c r="N13" s="85">
        <f t="shared" si="3"/>
        <v>673</v>
      </c>
      <c r="O13" s="86">
        <f t="shared" si="4"/>
        <v>65.980392156862749</v>
      </c>
      <c r="P13" s="30">
        <v>158</v>
      </c>
      <c r="Q13" s="103">
        <v>6</v>
      </c>
      <c r="R13" s="129"/>
      <c r="S13" s="31"/>
      <c r="U13" s="119">
        <f t="shared" si="5"/>
        <v>5.5882352941176521</v>
      </c>
    </row>
    <row r="14" spans="1:21" ht="27.95" customHeight="1" x14ac:dyDescent="0.3">
      <c r="B14" s="31" t="s">
        <v>533</v>
      </c>
      <c r="C14" s="29">
        <v>0.62222222222222223</v>
      </c>
      <c r="D14" s="31" t="s">
        <v>534</v>
      </c>
      <c r="E14" s="31" t="s">
        <v>535</v>
      </c>
      <c r="F14" s="31" t="s">
        <v>536</v>
      </c>
      <c r="G14" s="31" t="s">
        <v>537</v>
      </c>
      <c r="H14" s="31">
        <v>225</v>
      </c>
      <c r="I14" s="86">
        <f t="shared" si="0"/>
        <v>66.17647058823529</v>
      </c>
      <c r="J14" s="30">
        <v>223</v>
      </c>
      <c r="K14" s="86">
        <f t="shared" si="1"/>
        <v>65.588235294117652</v>
      </c>
      <c r="L14" s="2">
        <v>220</v>
      </c>
      <c r="M14" s="86">
        <f t="shared" si="2"/>
        <v>64.705882352941174</v>
      </c>
      <c r="N14" s="85">
        <f t="shared" si="3"/>
        <v>668</v>
      </c>
      <c r="O14" s="86">
        <f t="shared" si="4"/>
        <v>65.490196078431367</v>
      </c>
      <c r="P14" s="30">
        <v>158</v>
      </c>
      <c r="Q14" s="103">
        <v>7</v>
      </c>
      <c r="R14" s="129"/>
      <c r="S14" s="31"/>
      <c r="U14" s="119">
        <f t="shared" si="5"/>
        <v>1.470588235294116</v>
      </c>
    </row>
    <row r="15" spans="1:21" ht="27.95" customHeight="1" x14ac:dyDescent="0.3">
      <c r="B15" s="31" t="s">
        <v>596</v>
      </c>
      <c r="C15" s="29">
        <v>0.58819444444444446</v>
      </c>
      <c r="D15" s="31" t="s">
        <v>597</v>
      </c>
      <c r="E15" s="31" t="s">
        <v>598</v>
      </c>
      <c r="F15" s="31" t="s">
        <v>599</v>
      </c>
      <c r="G15" s="31" t="s">
        <v>600</v>
      </c>
      <c r="H15" s="31">
        <v>221</v>
      </c>
      <c r="I15" s="86">
        <f t="shared" si="0"/>
        <v>65</v>
      </c>
      <c r="J15" s="30">
        <v>226.5</v>
      </c>
      <c r="K15" s="86">
        <f t="shared" si="1"/>
        <v>66.617647058823522</v>
      </c>
      <c r="L15" s="2">
        <v>218.5</v>
      </c>
      <c r="M15" s="86">
        <f t="shared" si="2"/>
        <v>64.264705882352942</v>
      </c>
      <c r="N15" s="85">
        <f t="shared" si="3"/>
        <v>666</v>
      </c>
      <c r="O15" s="86">
        <f t="shared" si="4"/>
        <v>65.294117647058826</v>
      </c>
      <c r="P15" s="30">
        <v>159</v>
      </c>
      <c r="Q15" s="103">
        <v>8</v>
      </c>
      <c r="R15" s="129" t="s">
        <v>1741</v>
      </c>
      <c r="S15" s="31" t="s">
        <v>1711</v>
      </c>
      <c r="U15" s="119">
        <f t="shared" si="5"/>
        <v>2.3529411764705799</v>
      </c>
    </row>
    <row r="16" spans="1:21" ht="27.95" customHeight="1" x14ac:dyDescent="0.3">
      <c r="B16" s="31" t="s">
        <v>601</v>
      </c>
      <c r="C16" s="29">
        <v>0.59305555555555556</v>
      </c>
      <c r="D16" s="31" t="s">
        <v>602</v>
      </c>
      <c r="E16" s="31" t="s">
        <v>603</v>
      </c>
      <c r="F16" s="31" t="s">
        <v>604</v>
      </c>
      <c r="G16" s="31">
        <v>1936770</v>
      </c>
      <c r="H16" s="31">
        <v>232.5</v>
      </c>
      <c r="I16" s="86">
        <f t="shared" si="0"/>
        <v>68.382352941176478</v>
      </c>
      <c r="J16" s="30">
        <v>221</v>
      </c>
      <c r="K16" s="86">
        <f t="shared" si="1"/>
        <v>65</v>
      </c>
      <c r="L16" s="2">
        <v>212.5</v>
      </c>
      <c r="M16" s="86">
        <f t="shared" si="2"/>
        <v>62.5</v>
      </c>
      <c r="N16" s="85">
        <f t="shared" si="3"/>
        <v>666</v>
      </c>
      <c r="O16" s="86">
        <f t="shared" si="4"/>
        <v>65.294117647058826</v>
      </c>
      <c r="P16" s="30">
        <v>156</v>
      </c>
      <c r="Q16" s="103">
        <v>9</v>
      </c>
      <c r="R16" s="129" t="s">
        <v>1741</v>
      </c>
      <c r="S16" s="31"/>
      <c r="U16" s="119">
        <f t="shared" si="5"/>
        <v>5.8823529411764781</v>
      </c>
    </row>
    <row r="17" spans="2:21" ht="27.95" customHeight="1" x14ac:dyDescent="0.3">
      <c r="B17" s="31" t="s">
        <v>987</v>
      </c>
      <c r="C17" s="29">
        <v>0.57847222222222217</v>
      </c>
      <c r="D17" s="31" t="s">
        <v>583</v>
      </c>
      <c r="E17" s="31" t="s">
        <v>584</v>
      </c>
      <c r="F17" s="31" t="s">
        <v>988</v>
      </c>
      <c r="G17" s="31" t="s">
        <v>989</v>
      </c>
      <c r="H17" s="31">
        <v>233.5</v>
      </c>
      <c r="I17" s="86">
        <f t="shared" si="0"/>
        <v>68.67647058823529</v>
      </c>
      <c r="J17" s="30">
        <v>217.5</v>
      </c>
      <c r="K17" s="86">
        <f t="shared" si="1"/>
        <v>63.970588235294116</v>
      </c>
      <c r="L17" s="2">
        <v>213</v>
      </c>
      <c r="M17" s="86">
        <f t="shared" si="2"/>
        <v>62.647058823529413</v>
      </c>
      <c r="N17" s="85">
        <f t="shared" si="3"/>
        <v>664</v>
      </c>
      <c r="O17" s="86">
        <f t="shared" si="4"/>
        <v>65.098039215686271</v>
      </c>
      <c r="P17" s="30">
        <v>155</v>
      </c>
      <c r="Q17" s="103">
        <v>10</v>
      </c>
      <c r="R17" s="129"/>
      <c r="S17" s="31"/>
      <c r="U17" s="119">
        <f t="shared" si="5"/>
        <v>6.0294117647058769</v>
      </c>
    </row>
    <row r="18" spans="2:21" ht="27.95" customHeight="1" x14ac:dyDescent="0.3">
      <c r="B18" s="31">
        <v>678</v>
      </c>
      <c r="C18" s="29">
        <v>0.56805555555555554</v>
      </c>
      <c r="D18" s="31" t="s">
        <v>1648</v>
      </c>
      <c r="E18" s="31">
        <v>1812547</v>
      </c>
      <c r="F18" s="31" t="s">
        <v>1649</v>
      </c>
      <c r="G18" s="31">
        <v>1834248</v>
      </c>
      <c r="H18" s="31">
        <v>220</v>
      </c>
      <c r="I18" s="86">
        <f t="shared" si="0"/>
        <v>64.705882352941174</v>
      </c>
      <c r="J18" s="30">
        <v>224.5</v>
      </c>
      <c r="K18" s="86">
        <f t="shared" si="1"/>
        <v>66.029411764705884</v>
      </c>
      <c r="L18" s="2">
        <v>216</v>
      </c>
      <c r="M18" s="86">
        <f t="shared" si="2"/>
        <v>63.529411764705877</v>
      </c>
      <c r="N18" s="85">
        <f t="shared" si="3"/>
        <v>660.5</v>
      </c>
      <c r="O18" s="86">
        <f t="shared" si="4"/>
        <v>64.754901960784323</v>
      </c>
      <c r="P18" s="30">
        <v>154</v>
      </c>
      <c r="Q18" s="103"/>
      <c r="R18" s="129"/>
      <c r="S18" s="31"/>
      <c r="U18" s="119">
        <f t="shared" si="5"/>
        <v>2.5000000000000071</v>
      </c>
    </row>
    <row r="19" spans="2:21" ht="27.95" customHeight="1" x14ac:dyDescent="0.3">
      <c r="B19" s="31">
        <v>200</v>
      </c>
      <c r="C19" s="29">
        <v>0.5</v>
      </c>
      <c r="D19" s="31" t="s">
        <v>803</v>
      </c>
      <c r="E19" s="31" t="s">
        <v>804</v>
      </c>
      <c r="F19" s="31" t="s">
        <v>805</v>
      </c>
      <c r="G19" s="31" t="s">
        <v>806</v>
      </c>
      <c r="H19" s="2">
        <v>235.5</v>
      </c>
      <c r="I19" s="86">
        <f t="shared" si="0"/>
        <v>69.264705882352942</v>
      </c>
      <c r="J19" s="3">
        <v>221</v>
      </c>
      <c r="K19" s="86">
        <f t="shared" si="1"/>
        <v>65</v>
      </c>
      <c r="L19" s="2">
        <v>203.5</v>
      </c>
      <c r="M19" s="86">
        <f t="shared" si="2"/>
        <v>59.852941176470587</v>
      </c>
      <c r="N19" s="85">
        <f t="shared" si="3"/>
        <v>660</v>
      </c>
      <c r="O19" s="86">
        <f t="shared" si="4"/>
        <v>64.705882352941174</v>
      </c>
      <c r="P19" s="3">
        <v>157</v>
      </c>
      <c r="Q19" s="6"/>
      <c r="R19" s="149"/>
      <c r="S19" s="2"/>
      <c r="T19" s="7"/>
      <c r="U19" s="98">
        <f t="shared" si="5"/>
        <v>9.411764705882355</v>
      </c>
    </row>
    <row r="20" spans="2:21" ht="27.95" customHeight="1" x14ac:dyDescent="0.3">
      <c r="B20" s="31" t="s">
        <v>845</v>
      </c>
      <c r="C20" s="29">
        <v>0.55833333333333335</v>
      </c>
      <c r="D20" s="31" t="s">
        <v>846</v>
      </c>
      <c r="E20" s="31" t="s">
        <v>847</v>
      </c>
      <c r="F20" s="31" t="s">
        <v>848</v>
      </c>
      <c r="G20" s="31" t="s">
        <v>849</v>
      </c>
      <c r="H20" s="31">
        <v>230</v>
      </c>
      <c r="I20" s="86">
        <f t="shared" si="0"/>
        <v>67.64705882352942</v>
      </c>
      <c r="J20" s="30">
        <v>218</v>
      </c>
      <c r="K20" s="86">
        <f t="shared" si="1"/>
        <v>64.117647058823536</v>
      </c>
      <c r="L20" s="2">
        <v>208</v>
      </c>
      <c r="M20" s="86">
        <f t="shared" si="2"/>
        <v>61.176470588235297</v>
      </c>
      <c r="N20" s="85">
        <f t="shared" si="3"/>
        <v>656</v>
      </c>
      <c r="O20" s="86">
        <f t="shared" si="4"/>
        <v>64.313725490196077</v>
      </c>
      <c r="P20" s="30">
        <v>154</v>
      </c>
      <c r="Q20" s="103"/>
      <c r="R20" s="129"/>
      <c r="S20" s="31"/>
      <c r="U20" s="119">
        <f t="shared" si="5"/>
        <v>6.4705882352941231</v>
      </c>
    </row>
    <row r="21" spans="2:21" ht="27.95" customHeight="1" x14ac:dyDescent="0.3">
      <c r="B21" s="31" t="s">
        <v>924</v>
      </c>
      <c r="C21" s="29">
        <v>0.59791666666666665</v>
      </c>
      <c r="D21" s="31" t="s">
        <v>925</v>
      </c>
      <c r="E21" s="31" t="s">
        <v>926</v>
      </c>
      <c r="F21" s="31" t="s">
        <v>927</v>
      </c>
      <c r="G21" s="31" t="s">
        <v>928</v>
      </c>
      <c r="H21" s="31">
        <v>217.5</v>
      </c>
      <c r="I21" s="86">
        <f t="shared" si="0"/>
        <v>63.970588235294116</v>
      </c>
      <c r="J21" s="30">
        <v>225.5</v>
      </c>
      <c r="K21" s="86">
        <f t="shared" si="1"/>
        <v>66.32352941176471</v>
      </c>
      <c r="L21" s="2">
        <v>212.5</v>
      </c>
      <c r="M21" s="86">
        <f t="shared" si="2"/>
        <v>62.5</v>
      </c>
      <c r="N21" s="85">
        <f t="shared" si="3"/>
        <v>655.5</v>
      </c>
      <c r="O21" s="86">
        <f t="shared" si="4"/>
        <v>64.264705882352942</v>
      </c>
      <c r="P21" s="30">
        <v>158</v>
      </c>
      <c r="Q21" s="103"/>
      <c r="R21" s="129"/>
      <c r="S21" s="31"/>
      <c r="U21" s="119">
        <f t="shared" si="5"/>
        <v>3.8235294117647101</v>
      </c>
    </row>
    <row r="22" spans="2:21" ht="27.95" customHeight="1" x14ac:dyDescent="0.3">
      <c r="B22" s="31" t="s">
        <v>1020</v>
      </c>
      <c r="C22" s="29">
        <v>0.55347222222222225</v>
      </c>
      <c r="D22" s="31" t="s">
        <v>1021</v>
      </c>
      <c r="E22" s="31" t="s">
        <v>1022</v>
      </c>
      <c r="F22" s="31" t="s">
        <v>1023</v>
      </c>
      <c r="G22" s="31" t="s">
        <v>1024</v>
      </c>
      <c r="H22" s="31">
        <v>227.5</v>
      </c>
      <c r="I22" s="86">
        <f t="shared" si="0"/>
        <v>66.911764705882348</v>
      </c>
      <c r="J22" s="30">
        <v>215.5</v>
      </c>
      <c r="K22" s="86">
        <f t="shared" si="1"/>
        <v>63.382352941176464</v>
      </c>
      <c r="L22" s="2">
        <v>212</v>
      </c>
      <c r="M22" s="86">
        <f t="shared" si="2"/>
        <v>62.352941176470587</v>
      </c>
      <c r="N22" s="85">
        <f t="shared" si="3"/>
        <v>655</v>
      </c>
      <c r="O22" s="86">
        <f t="shared" si="4"/>
        <v>64.215686274509807</v>
      </c>
      <c r="P22" s="30">
        <v>152</v>
      </c>
      <c r="Q22" s="103"/>
      <c r="R22" s="102"/>
      <c r="S22" s="102"/>
      <c r="U22" s="119">
        <f t="shared" si="5"/>
        <v>4.5588235294117609</v>
      </c>
    </row>
    <row r="23" spans="2:21" ht="27.95" customHeight="1" x14ac:dyDescent="0.3">
      <c r="B23" s="31" t="s">
        <v>751</v>
      </c>
      <c r="C23" s="29">
        <v>0.62708333333333333</v>
      </c>
      <c r="D23" s="31" t="s">
        <v>752</v>
      </c>
      <c r="E23" s="31" t="s">
        <v>753</v>
      </c>
      <c r="F23" s="31" t="s">
        <v>754</v>
      </c>
      <c r="G23" s="31" t="s">
        <v>755</v>
      </c>
      <c r="H23" s="31">
        <v>215</v>
      </c>
      <c r="I23" s="86">
        <f t="shared" si="0"/>
        <v>63.235294117647058</v>
      </c>
      <c r="J23" s="30">
        <v>223</v>
      </c>
      <c r="K23" s="86">
        <f t="shared" si="1"/>
        <v>65.588235294117652</v>
      </c>
      <c r="L23" s="2">
        <v>215.5</v>
      </c>
      <c r="M23" s="86">
        <f t="shared" si="2"/>
        <v>63.382352941176464</v>
      </c>
      <c r="N23" s="85">
        <f t="shared" si="3"/>
        <v>653.5</v>
      </c>
      <c r="O23" s="86">
        <f t="shared" si="4"/>
        <v>64.068627450980401</v>
      </c>
      <c r="P23" s="30">
        <v>152</v>
      </c>
      <c r="Q23" s="103"/>
      <c r="R23" s="129"/>
      <c r="S23" s="31"/>
      <c r="U23" s="119">
        <f t="shared" si="5"/>
        <v>2.3529411764705941</v>
      </c>
    </row>
    <row r="24" spans="2:21" ht="27.95" customHeight="1" x14ac:dyDescent="0.3">
      <c r="B24" s="31" t="s">
        <v>1012</v>
      </c>
      <c r="C24" s="29">
        <v>0.51458333333333328</v>
      </c>
      <c r="D24" s="31" t="s">
        <v>1013</v>
      </c>
      <c r="E24" s="31" t="s">
        <v>1014</v>
      </c>
      <c r="F24" s="31" t="s">
        <v>1015</v>
      </c>
      <c r="G24" s="31" t="s">
        <v>1016</v>
      </c>
      <c r="H24" s="31">
        <v>213</v>
      </c>
      <c r="I24" s="86">
        <f t="shared" si="0"/>
        <v>62.647058823529413</v>
      </c>
      <c r="J24" s="30">
        <v>214</v>
      </c>
      <c r="K24" s="86">
        <f t="shared" si="1"/>
        <v>62.941176470588232</v>
      </c>
      <c r="L24" s="2">
        <v>220</v>
      </c>
      <c r="M24" s="86">
        <f t="shared" si="2"/>
        <v>64.705882352941174</v>
      </c>
      <c r="N24" s="85">
        <f t="shared" si="3"/>
        <v>647</v>
      </c>
      <c r="O24" s="86">
        <f t="shared" si="4"/>
        <v>63.431372549019606</v>
      </c>
      <c r="P24" s="30">
        <v>151</v>
      </c>
      <c r="Q24" s="103"/>
      <c r="R24" s="129"/>
      <c r="S24" s="31"/>
      <c r="U24" s="119">
        <f t="shared" si="5"/>
        <v>2.0588235294117609</v>
      </c>
    </row>
    <row r="25" spans="2:21" ht="27.95" customHeight="1" x14ac:dyDescent="0.3">
      <c r="B25" s="31" t="s">
        <v>1047</v>
      </c>
      <c r="C25" s="29">
        <v>0.52916666666666667</v>
      </c>
      <c r="D25" s="31" t="s">
        <v>1048</v>
      </c>
      <c r="E25" s="31" t="s">
        <v>1049</v>
      </c>
      <c r="F25" s="31" t="s">
        <v>1050</v>
      </c>
      <c r="G25" s="31" t="s">
        <v>1051</v>
      </c>
      <c r="H25" s="31">
        <v>220</v>
      </c>
      <c r="I25" s="86">
        <f t="shared" si="0"/>
        <v>64.705882352941174</v>
      </c>
      <c r="J25" s="30">
        <v>216</v>
      </c>
      <c r="K25" s="86">
        <f t="shared" si="1"/>
        <v>63.529411764705877</v>
      </c>
      <c r="L25" s="2">
        <v>210.5</v>
      </c>
      <c r="M25" s="86">
        <f t="shared" si="2"/>
        <v>61.911764705882355</v>
      </c>
      <c r="N25" s="85">
        <f t="shared" si="3"/>
        <v>646.5</v>
      </c>
      <c r="O25" s="86">
        <f t="shared" si="4"/>
        <v>63.382352941176464</v>
      </c>
      <c r="P25" s="30">
        <v>154</v>
      </c>
      <c r="Q25" s="103"/>
      <c r="R25" s="129"/>
      <c r="S25" s="31"/>
      <c r="U25" s="119">
        <f t="shared" si="5"/>
        <v>2.7941176470588189</v>
      </c>
    </row>
    <row r="26" spans="2:21" ht="27.95" customHeight="1" x14ac:dyDescent="0.3">
      <c r="B26" s="31">
        <v>353</v>
      </c>
      <c r="C26" s="29">
        <v>0.63194444444444442</v>
      </c>
      <c r="D26" s="31" t="s">
        <v>704</v>
      </c>
      <c r="E26" s="31" t="s">
        <v>705</v>
      </c>
      <c r="F26" s="31" t="s">
        <v>706</v>
      </c>
      <c r="G26" s="31" t="s">
        <v>707</v>
      </c>
      <c r="H26" s="31">
        <v>217</v>
      </c>
      <c r="I26" s="86">
        <f t="shared" si="0"/>
        <v>63.823529411764703</v>
      </c>
      <c r="J26" s="30">
        <v>217</v>
      </c>
      <c r="K26" s="86">
        <f t="shared" si="1"/>
        <v>63.823529411764703</v>
      </c>
      <c r="L26" s="2">
        <v>206</v>
      </c>
      <c r="M26" s="86">
        <f t="shared" si="2"/>
        <v>60.588235294117645</v>
      </c>
      <c r="N26" s="85">
        <f t="shared" si="3"/>
        <v>640</v>
      </c>
      <c r="O26" s="86">
        <f t="shared" si="4"/>
        <v>62.745098039215684</v>
      </c>
      <c r="P26" s="30">
        <v>153</v>
      </c>
      <c r="Q26" s="103"/>
      <c r="R26" s="129"/>
      <c r="S26" s="31"/>
      <c r="U26" s="119">
        <f t="shared" si="5"/>
        <v>3.235294117647058</v>
      </c>
    </row>
    <row r="27" spans="2:21" ht="27.95" customHeight="1" x14ac:dyDescent="0.3">
      <c r="B27" s="31" t="s">
        <v>929</v>
      </c>
      <c r="C27" s="29">
        <v>0.60763888888888895</v>
      </c>
      <c r="D27" s="31" t="s">
        <v>930</v>
      </c>
      <c r="E27" s="31" t="s">
        <v>931</v>
      </c>
      <c r="F27" s="31" t="s">
        <v>932</v>
      </c>
      <c r="G27" s="31" t="s">
        <v>933</v>
      </c>
      <c r="H27" s="31">
        <v>213</v>
      </c>
      <c r="I27" s="86">
        <f t="shared" si="0"/>
        <v>62.647058823529413</v>
      </c>
      <c r="J27" s="30">
        <v>213.5</v>
      </c>
      <c r="K27" s="86">
        <f t="shared" si="1"/>
        <v>62.794117647058826</v>
      </c>
      <c r="L27" s="2">
        <v>210.5</v>
      </c>
      <c r="M27" s="86">
        <f t="shared" si="2"/>
        <v>61.911764705882355</v>
      </c>
      <c r="N27" s="85">
        <f t="shared" si="3"/>
        <v>637</v>
      </c>
      <c r="O27" s="86">
        <f t="shared" si="4"/>
        <v>62.450980392156865</v>
      </c>
      <c r="P27" s="30">
        <v>149</v>
      </c>
      <c r="Q27" s="103"/>
      <c r="R27" s="129"/>
      <c r="S27" s="31"/>
      <c r="U27" s="119">
        <f t="shared" si="5"/>
        <v>0.88235294117647101</v>
      </c>
    </row>
    <row r="28" spans="2:21" ht="27.95" customHeight="1" x14ac:dyDescent="0.3">
      <c r="B28" s="31" t="s">
        <v>1067</v>
      </c>
      <c r="C28" s="29">
        <v>0.54375000000000007</v>
      </c>
      <c r="D28" s="31" t="s">
        <v>1068</v>
      </c>
      <c r="E28" s="31" t="s">
        <v>1069</v>
      </c>
      <c r="F28" s="31" t="s">
        <v>1070</v>
      </c>
      <c r="G28" s="31" t="s">
        <v>1071</v>
      </c>
      <c r="H28" s="31">
        <v>214.5</v>
      </c>
      <c r="I28" s="86">
        <f t="shared" si="0"/>
        <v>63.088235294117645</v>
      </c>
      <c r="J28" s="30">
        <v>209.5</v>
      </c>
      <c r="K28" s="86">
        <f t="shared" si="1"/>
        <v>61.617647058823536</v>
      </c>
      <c r="L28" s="2">
        <v>210.5</v>
      </c>
      <c r="M28" s="86">
        <f t="shared" si="2"/>
        <v>61.911764705882355</v>
      </c>
      <c r="N28" s="85">
        <f t="shared" si="3"/>
        <v>634.5</v>
      </c>
      <c r="O28" s="86">
        <f t="shared" si="4"/>
        <v>62.205882352941174</v>
      </c>
      <c r="P28" s="30">
        <v>147</v>
      </c>
      <c r="Q28" s="103"/>
      <c r="R28" s="129"/>
      <c r="S28" s="31"/>
      <c r="U28" s="119">
        <f t="shared" si="5"/>
        <v>1.4705882352941089</v>
      </c>
    </row>
    <row r="29" spans="2:21" ht="27.95" customHeight="1" x14ac:dyDescent="0.3">
      <c r="B29" s="31" t="s">
        <v>630</v>
      </c>
      <c r="C29" s="29">
        <v>0.56319444444444444</v>
      </c>
      <c r="D29" s="31" t="s">
        <v>242</v>
      </c>
      <c r="E29" s="31" t="s">
        <v>243</v>
      </c>
      <c r="F29" s="31" t="s">
        <v>631</v>
      </c>
      <c r="G29" s="31" t="s">
        <v>632</v>
      </c>
      <c r="H29" s="31">
        <v>215</v>
      </c>
      <c r="I29" s="86">
        <f t="shared" si="0"/>
        <v>63.235294117647058</v>
      </c>
      <c r="J29" s="30">
        <v>212.5</v>
      </c>
      <c r="K29" s="86">
        <f t="shared" si="1"/>
        <v>62.5</v>
      </c>
      <c r="L29" s="2">
        <v>198.5</v>
      </c>
      <c r="M29" s="86">
        <f t="shared" si="2"/>
        <v>58.382352941176471</v>
      </c>
      <c r="N29" s="85">
        <f t="shared" si="3"/>
        <v>626</v>
      </c>
      <c r="O29" s="86">
        <f t="shared" si="4"/>
        <v>61.372549019607845</v>
      </c>
      <c r="P29" s="30">
        <v>146</v>
      </c>
      <c r="Q29" s="103"/>
      <c r="R29" s="129"/>
      <c r="S29" s="31"/>
      <c r="U29" s="119">
        <f t="shared" si="5"/>
        <v>4.852941176470587</v>
      </c>
    </row>
    <row r="30" spans="2:21" ht="27.95" customHeight="1" x14ac:dyDescent="0.3">
      <c r="B30" s="31" t="s">
        <v>939</v>
      </c>
      <c r="C30" s="29">
        <v>0.61736111111111114</v>
      </c>
      <c r="D30" s="31" t="s">
        <v>940</v>
      </c>
      <c r="E30" s="31" t="s">
        <v>941</v>
      </c>
      <c r="F30" s="31" t="s">
        <v>942</v>
      </c>
      <c r="G30" s="31" t="s">
        <v>943</v>
      </c>
      <c r="H30" s="31">
        <v>208</v>
      </c>
      <c r="I30" s="86">
        <f t="shared" si="0"/>
        <v>61.176470588235297</v>
      </c>
      <c r="J30" s="30">
        <v>205</v>
      </c>
      <c r="K30" s="86">
        <f t="shared" si="1"/>
        <v>60.294117647058819</v>
      </c>
      <c r="L30" s="2">
        <v>209</v>
      </c>
      <c r="M30" s="86">
        <f t="shared" si="2"/>
        <v>61.470588235294123</v>
      </c>
      <c r="N30" s="85">
        <f t="shared" si="3"/>
        <v>622</v>
      </c>
      <c r="O30" s="86">
        <f t="shared" si="4"/>
        <v>60.980392156862749</v>
      </c>
      <c r="P30" s="30">
        <v>147</v>
      </c>
      <c r="Q30" s="103"/>
      <c r="R30" s="129" t="s">
        <v>1741</v>
      </c>
      <c r="S30" s="31"/>
      <c r="U30" s="119">
        <f t="shared" si="5"/>
        <v>1.1764705882353041</v>
      </c>
    </row>
    <row r="31" spans="2:21" ht="27.95" customHeight="1" x14ac:dyDescent="0.3">
      <c r="B31" s="31" t="s">
        <v>1037</v>
      </c>
      <c r="C31" s="29">
        <v>0.51944444444444449</v>
      </c>
      <c r="D31" s="31" t="s">
        <v>1038</v>
      </c>
      <c r="E31" s="31" t="s">
        <v>1039</v>
      </c>
      <c r="F31" s="31" t="s">
        <v>1040</v>
      </c>
      <c r="G31" s="31" t="s">
        <v>1041</v>
      </c>
      <c r="H31" s="31">
        <v>206.5</v>
      </c>
      <c r="I31" s="86">
        <f t="shared" si="0"/>
        <v>60.735294117647051</v>
      </c>
      <c r="J31" s="30">
        <v>203</v>
      </c>
      <c r="K31" s="86">
        <f t="shared" si="1"/>
        <v>59.705882352941174</v>
      </c>
      <c r="L31" s="2">
        <v>200.5</v>
      </c>
      <c r="M31" s="86">
        <f t="shared" si="2"/>
        <v>58.970588235294116</v>
      </c>
      <c r="N31" s="85">
        <f t="shared" si="3"/>
        <v>610</v>
      </c>
      <c r="O31" s="86">
        <f t="shared" si="4"/>
        <v>59.803921568627452</v>
      </c>
      <c r="P31" s="30">
        <v>146</v>
      </c>
      <c r="Q31" s="103"/>
      <c r="R31" s="129"/>
      <c r="S31" s="31"/>
      <c r="U31" s="119">
        <f t="shared" si="5"/>
        <v>1.7647058823529349</v>
      </c>
    </row>
    <row r="32" spans="2:21" ht="27.95" customHeight="1" x14ac:dyDescent="0.3">
      <c r="B32" s="31">
        <v>324</v>
      </c>
      <c r="C32" s="29">
        <v>0.50486111111111109</v>
      </c>
      <c r="D32" s="31" t="s">
        <v>827</v>
      </c>
      <c r="E32" s="31" t="s">
        <v>828</v>
      </c>
      <c r="F32" s="31" t="s">
        <v>829</v>
      </c>
      <c r="G32" s="31" t="s">
        <v>830</v>
      </c>
      <c r="H32" s="31">
        <v>201.5</v>
      </c>
      <c r="I32" s="86">
        <f t="shared" si="0"/>
        <v>59.264705882352942</v>
      </c>
      <c r="J32" s="30">
        <v>210</v>
      </c>
      <c r="K32" s="86">
        <f t="shared" si="1"/>
        <v>61.764705882352942</v>
      </c>
      <c r="L32" s="2">
        <v>198</v>
      </c>
      <c r="M32" s="86">
        <f t="shared" si="2"/>
        <v>58.235294117647065</v>
      </c>
      <c r="N32" s="85">
        <f t="shared" si="3"/>
        <v>609.5</v>
      </c>
      <c r="O32" s="86">
        <f t="shared" si="4"/>
        <v>59.754901960784309</v>
      </c>
      <c r="P32" s="30">
        <v>147</v>
      </c>
      <c r="Q32" s="103"/>
      <c r="R32" s="129"/>
      <c r="S32" s="31"/>
      <c r="U32" s="119">
        <f t="shared" si="5"/>
        <v>3.5294117647058769</v>
      </c>
    </row>
    <row r="33" spans="2:21" ht="27.95" customHeight="1" x14ac:dyDescent="0.3">
      <c r="B33" s="31" t="s">
        <v>1007</v>
      </c>
      <c r="C33" s="29">
        <v>0.50972222222222219</v>
      </c>
      <c r="D33" s="31" t="s">
        <v>1008</v>
      </c>
      <c r="E33" s="31" t="s">
        <v>1009</v>
      </c>
      <c r="F33" s="31" t="s">
        <v>1010</v>
      </c>
      <c r="G33" s="31" t="s">
        <v>1011</v>
      </c>
      <c r="H33" s="31"/>
      <c r="I33" s="86">
        <f t="shared" si="0"/>
        <v>0</v>
      </c>
      <c r="J33" s="30"/>
      <c r="K33" s="86">
        <f t="shared" si="1"/>
        <v>0</v>
      </c>
      <c r="L33" s="2"/>
      <c r="M33" s="86">
        <f>SUM((L33/240)*100)</f>
        <v>0</v>
      </c>
      <c r="N33" s="85">
        <f t="shared" si="3"/>
        <v>0</v>
      </c>
      <c r="O33" s="86">
        <f t="shared" si="4"/>
        <v>0</v>
      </c>
      <c r="P33" s="31" t="s">
        <v>1680</v>
      </c>
      <c r="Q33" s="103" t="s">
        <v>1650</v>
      </c>
      <c r="R33" s="129" t="s">
        <v>1680</v>
      </c>
      <c r="S33" s="31" t="s">
        <v>1680</v>
      </c>
      <c r="U33" s="119">
        <f t="shared" si="5"/>
        <v>0</v>
      </c>
    </row>
    <row r="34" spans="2:21" ht="27.95" customHeight="1" x14ac:dyDescent="0.3">
      <c r="B34" s="31" t="s">
        <v>1072</v>
      </c>
      <c r="C34" s="29">
        <v>0.54861111111111105</v>
      </c>
      <c r="D34" s="31" t="s">
        <v>1073</v>
      </c>
      <c r="E34" s="31" t="s">
        <v>1074</v>
      </c>
      <c r="F34" s="31" t="s">
        <v>1075</v>
      </c>
      <c r="G34" s="31" t="s">
        <v>1076</v>
      </c>
      <c r="H34" s="31"/>
      <c r="I34" s="86">
        <f t="shared" si="0"/>
        <v>0</v>
      </c>
      <c r="J34" s="30"/>
      <c r="K34" s="86">
        <f t="shared" si="1"/>
        <v>0</v>
      </c>
      <c r="L34" s="2"/>
      <c r="M34" s="86">
        <f>SUM((L34/340)*100)</f>
        <v>0</v>
      </c>
      <c r="N34" s="85">
        <f t="shared" si="3"/>
        <v>0</v>
      </c>
      <c r="O34" s="86">
        <f t="shared" si="4"/>
        <v>0</v>
      </c>
      <c r="P34" s="30"/>
      <c r="Q34" s="103" t="s">
        <v>1686</v>
      </c>
      <c r="R34" s="129"/>
      <c r="S34" s="31"/>
      <c r="U34" s="119">
        <f t="shared" si="5"/>
        <v>0</v>
      </c>
    </row>
    <row r="35" spans="2:21" ht="27.95" customHeight="1" x14ac:dyDescent="0.3">
      <c r="B35" s="31"/>
      <c r="C35" s="31"/>
      <c r="G35" s="31"/>
      <c r="H35" s="31"/>
      <c r="I35" s="86"/>
      <c r="J35" s="30"/>
      <c r="K35" s="86"/>
      <c r="L35" s="2"/>
      <c r="M35" s="86"/>
      <c r="N35" s="85"/>
      <c r="O35" s="86"/>
      <c r="P35" s="30"/>
      <c r="Q35" s="103"/>
      <c r="R35" s="129"/>
      <c r="S35" s="31"/>
      <c r="U35" s="119">
        <f t="shared" ref="U35" si="6">MAX(I35,K35,M35)-MIN(I35,K35,M35)</f>
        <v>0</v>
      </c>
    </row>
    <row r="36" spans="2:21" ht="27.95" customHeight="1" x14ac:dyDescent="0.35">
      <c r="B36" s="31"/>
      <c r="C36" s="31"/>
      <c r="D36" s="31"/>
      <c r="E36" s="4" t="s">
        <v>1634</v>
      </c>
      <c r="F36" s="4" t="s">
        <v>1620</v>
      </c>
      <c r="G36" s="127" t="s">
        <v>6</v>
      </c>
      <c r="H36" s="30" t="s">
        <v>1729</v>
      </c>
      <c r="I36" s="134" t="s">
        <v>1730</v>
      </c>
      <c r="J36" s="31"/>
      <c r="K36" s="86"/>
      <c r="L36" s="2"/>
      <c r="M36" s="86"/>
      <c r="N36" s="85"/>
      <c r="O36" s="86"/>
      <c r="P36" s="31"/>
      <c r="Q36" s="103"/>
      <c r="R36" s="129"/>
      <c r="S36" s="31"/>
      <c r="U36" s="119">
        <f t="shared" ref="U36:U39" si="7">MAX(I40,K40,M40)-MIN(I40,K40,M40)</f>
        <v>0</v>
      </c>
    </row>
    <row r="37" spans="2:21" ht="27.95" customHeight="1" x14ac:dyDescent="0.3">
      <c r="B37" s="31"/>
      <c r="C37" s="31"/>
      <c r="D37" s="31"/>
      <c r="E37" s="31"/>
      <c r="F37" s="31"/>
      <c r="G37" s="127" t="s">
        <v>7</v>
      </c>
      <c r="H37" s="30" t="s">
        <v>1731</v>
      </c>
      <c r="I37" s="134" t="s">
        <v>1732</v>
      </c>
      <c r="J37" s="31"/>
      <c r="K37" s="86"/>
      <c r="L37" s="2"/>
      <c r="M37" s="86"/>
      <c r="N37" s="85"/>
      <c r="O37" s="86"/>
      <c r="P37" s="31"/>
      <c r="Q37" s="103"/>
      <c r="R37" s="129"/>
      <c r="S37" s="31"/>
      <c r="U37" s="119">
        <f t="shared" si="7"/>
        <v>6.1764705882352899</v>
      </c>
    </row>
    <row r="38" spans="2:21" ht="27.95" customHeight="1" x14ac:dyDescent="0.3">
      <c r="B38" s="31"/>
      <c r="C38" s="31"/>
      <c r="D38" s="31"/>
      <c r="E38" s="31"/>
      <c r="F38" s="31"/>
      <c r="G38" s="127" t="s">
        <v>1666</v>
      </c>
      <c r="H38" s="30" t="s">
        <v>1733</v>
      </c>
      <c r="I38" s="134" t="s">
        <v>1734</v>
      </c>
      <c r="J38" s="31"/>
      <c r="K38" s="86"/>
      <c r="L38" s="2"/>
      <c r="M38" s="86"/>
      <c r="N38" s="85"/>
      <c r="O38" s="86"/>
      <c r="P38" s="31"/>
      <c r="Q38" s="103"/>
      <c r="R38" s="129"/>
      <c r="S38" s="31"/>
      <c r="U38" s="119">
        <f t="shared" si="7"/>
        <v>1.4705882352941018</v>
      </c>
    </row>
    <row r="39" spans="2:21" ht="27.95" customHeight="1" thickBot="1" x14ac:dyDescent="0.35">
      <c r="B39" s="31"/>
      <c r="C39" s="31"/>
      <c r="D39" s="31"/>
      <c r="E39" s="31"/>
      <c r="F39" s="31"/>
      <c r="G39" s="31"/>
      <c r="H39" s="31"/>
      <c r="I39" s="86"/>
      <c r="J39" s="31"/>
      <c r="K39" s="86"/>
      <c r="L39" s="2"/>
      <c r="M39" s="86"/>
      <c r="N39" s="85"/>
      <c r="O39" s="86"/>
      <c r="P39" s="31"/>
      <c r="Q39" s="103"/>
      <c r="R39" s="129"/>
      <c r="S39" s="31"/>
      <c r="U39" s="119">
        <f t="shared" si="7"/>
        <v>2.941176470588232</v>
      </c>
    </row>
    <row r="40" spans="2:21" ht="27.95" customHeight="1" x14ac:dyDescent="0.3">
      <c r="B40" s="31"/>
      <c r="C40" s="103"/>
      <c r="D40" s="31"/>
      <c r="E40" s="31"/>
      <c r="F40" s="31"/>
      <c r="G40" s="31"/>
      <c r="H40" s="30" t="s">
        <v>16</v>
      </c>
      <c r="I40" s="122" t="s">
        <v>17</v>
      </c>
      <c r="J40" s="30" t="s">
        <v>1668</v>
      </c>
      <c r="K40" s="122" t="s">
        <v>1669</v>
      </c>
      <c r="L40" s="30" t="s">
        <v>18</v>
      </c>
      <c r="M40" s="122" t="s">
        <v>19</v>
      </c>
      <c r="N40" s="30" t="s">
        <v>20</v>
      </c>
      <c r="O40" s="36" t="s">
        <v>21</v>
      </c>
      <c r="P40" s="30" t="s">
        <v>22</v>
      </c>
      <c r="Q40" s="103" t="s">
        <v>23</v>
      </c>
      <c r="R40" s="128" t="s">
        <v>24</v>
      </c>
      <c r="S40" s="125" t="s">
        <v>25</v>
      </c>
      <c r="U40" s="119">
        <f>MAX(I44,K44,M44)-MIN(I44,K44,M44)</f>
        <v>3.0882352941176379</v>
      </c>
    </row>
    <row r="41" spans="2:21" ht="27.95" customHeight="1" x14ac:dyDescent="0.3">
      <c r="B41" s="31" t="s">
        <v>1017</v>
      </c>
      <c r="C41" s="29">
        <v>0.72777777777777775</v>
      </c>
      <c r="D41" s="31" t="s">
        <v>1018</v>
      </c>
      <c r="E41" s="31" t="s">
        <v>1019</v>
      </c>
      <c r="F41" s="31" t="s">
        <v>516</v>
      </c>
      <c r="G41" s="31" t="s">
        <v>517</v>
      </c>
      <c r="H41" s="31">
        <v>248</v>
      </c>
      <c r="I41" s="86">
        <f t="shared" ref="I41:I69" si="8">SUM((H41/340)*100)</f>
        <v>72.941176470588232</v>
      </c>
      <c r="J41" s="30">
        <v>233</v>
      </c>
      <c r="K41" s="86">
        <f t="shared" ref="K41:K69" si="9">SUM((J41/340)*100)</f>
        <v>68.529411764705884</v>
      </c>
      <c r="L41" s="2">
        <v>227</v>
      </c>
      <c r="M41" s="86">
        <f t="shared" ref="M41:M69" si="10">SUM((L41/340)*100)</f>
        <v>66.764705882352942</v>
      </c>
      <c r="N41" s="85">
        <f t="shared" ref="N41:N69" si="11">SUM(H41+J41+L41)</f>
        <v>708</v>
      </c>
      <c r="O41" s="86">
        <f t="shared" ref="O41:O69" si="12">SUM((N41/1020)*100)</f>
        <v>69.411764705882348</v>
      </c>
      <c r="P41" s="31">
        <v>168</v>
      </c>
      <c r="Q41" s="103" t="s">
        <v>1742</v>
      </c>
      <c r="R41" s="129"/>
      <c r="S41" s="31"/>
      <c r="U41" s="119">
        <f t="shared" ref="U41:U69" si="13">MAX(I41,K41,M41)-MIN(I41,K41,M41)</f>
        <v>6.1764705882352899</v>
      </c>
    </row>
    <row r="42" spans="2:21" ht="27.95" customHeight="1" x14ac:dyDescent="0.3">
      <c r="B42" s="31">
        <v>127</v>
      </c>
      <c r="C42" s="29">
        <v>0.70347222222222217</v>
      </c>
      <c r="D42" s="31" t="s">
        <v>1003</v>
      </c>
      <c r="E42" s="31" t="s">
        <v>1004</v>
      </c>
      <c r="F42" s="31" t="s">
        <v>1005</v>
      </c>
      <c r="G42" s="31" t="s">
        <v>1006</v>
      </c>
      <c r="H42" s="31">
        <v>235</v>
      </c>
      <c r="I42" s="86">
        <f t="shared" si="8"/>
        <v>69.117647058823522</v>
      </c>
      <c r="J42" s="30">
        <v>232.5</v>
      </c>
      <c r="K42" s="86">
        <f t="shared" si="9"/>
        <v>68.382352941176478</v>
      </c>
      <c r="L42" s="2">
        <v>237.5</v>
      </c>
      <c r="M42" s="86">
        <f t="shared" si="10"/>
        <v>69.85294117647058</v>
      </c>
      <c r="N42" s="85">
        <f t="shared" si="11"/>
        <v>705</v>
      </c>
      <c r="O42" s="86">
        <f t="shared" si="12"/>
        <v>69.117647058823522</v>
      </c>
      <c r="P42" s="31">
        <v>166</v>
      </c>
      <c r="Q42" s="103">
        <v>2</v>
      </c>
      <c r="R42" s="129"/>
      <c r="S42" s="31"/>
      <c r="U42" s="119">
        <f t="shared" si="13"/>
        <v>1.4705882352941018</v>
      </c>
    </row>
    <row r="43" spans="2:21" ht="27.95" customHeight="1" x14ac:dyDescent="0.3">
      <c r="B43" s="31" t="s">
        <v>990</v>
      </c>
      <c r="C43" s="29">
        <v>0.68402777777777779</v>
      </c>
      <c r="D43" s="31" t="s">
        <v>991</v>
      </c>
      <c r="E43" s="31" t="s">
        <v>992</v>
      </c>
      <c r="F43" s="31" t="s">
        <v>993</v>
      </c>
      <c r="G43" s="31" t="s">
        <v>994</v>
      </c>
      <c r="H43" s="31">
        <v>225</v>
      </c>
      <c r="I43" s="86">
        <f t="shared" si="8"/>
        <v>66.17647058823529</v>
      </c>
      <c r="J43" s="30">
        <v>227.5</v>
      </c>
      <c r="K43" s="86">
        <f t="shared" si="9"/>
        <v>66.911764705882348</v>
      </c>
      <c r="L43" s="2">
        <v>235</v>
      </c>
      <c r="M43" s="86">
        <f t="shared" si="10"/>
        <v>69.117647058823522</v>
      </c>
      <c r="N43" s="85">
        <f t="shared" si="11"/>
        <v>687.5</v>
      </c>
      <c r="O43" s="86">
        <f t="shared" si="12"/>
        <v>67.401960784313729</v>
      </c>
      <c r="P43" s="31">
        <v>164</v>
      </c>
      <c r="Q43" s="103">
        <v>3</v>
      </c>
      <c r="R43" s="129"/>
      <c r="S43" s="31"/>
      <c r="U43" s="119">
        <f t="shared" si="13"/>
        <v>2.941176470588232</v>
      </c>
    </row>
    <row r="44" spans="2:21" ht="27.95" customHeight="1" x14ac:dyDescent="0.3">
      <c r="B44" s="31" t="s">
        <v>915</v>
      </c>
      <c r="C44" s="29">
        <v>0.76180555555555562</v>
      </c>
      <c r="D44" s="31" t="s">
        <v>916</v>
      </c>
      <c r="E44" s="31" t="s">
        <v>917</v>
      </c>
      <c r="F44" s="31" t="s">
        <v>918</v>
      </c>
      <c r="G44" s="31" t="s">
        <v>919</v>
      </c>
      <c r="H44" s="31">
        <v>235</v>
      </c>
      <c r="I44" s="86">
        <f t="shared" si="8"/>
        <v>69.117647058823522</v>
      </c>
      <c r="J44" s="30">
        <v>224.5</v>
      </c>
      <c r="K44" s="86">
        <f t="shared" si="9"/>
        <v>66.029411764705884</v>
      </c>
      <c r="L44" s="2">
        <v>228</v>
      </c>
      <c r="M44" s="86">
        <f t="shared" si="10"/>
        <v>67.058823529411754</v>
      </c>
      <c r="N44" s="85">
        <f t="shared" si="11"/>
        <v>687.5</v>
      </c>
      <c r="O44" s="86">
        <f t="shared" si="12"/>
        <v>67.401960784313729</v>
      </c>
      <c r="P44" s="31">
        <v>162</v>
      </c>
      <c r="Q44" s="103">
        <v>4</v>
      </c>
      <c r="R44" s="129"/>
      <c r="S44" s="31"/>
      <c r="U44" s="119">
        <f t="shared" si="13"/>
        <v>3.0882352941176379</v>
      </c>
    </row>
    <row r="45" spans="2:21" ht="27.95" customHeight="1" x14ac:dyDescent="0.3">
      <c r="B45" s="31" t="s">
        <v>1052</v>
      </c>
      <c r="C45" s="29">
        <v>0.70833333333333337</v>
      </c>
      <c r="D45" s="31" t="s">
        <v>1053</v>
      </c>
      <c r="E45" s="31" t="s">
        <v>1054</v>
      </c>
      <c r="F45" s="31" t="s">
        <v>1055</v>
      </c>
      <c r="G45" s="31" t="s">
        <v>1056</v>
      </c>
      <c r="H45" s="31">
        <v>238</v>
      </c>
      <c r="I45" s="86">
        <f t="shared" si="8"/>
        <v>70</v>
      </c>
      <c r="J45" s="30">
        <v>221.5</v>
      </c>
      <c r="K45" s="86">
        <f t="shared" si="9"/>
        <v>65.14705882352942</v>
      </c>
      <c r="L45" s="2">
        <v>227</v>
      </c>
      <c r="M45" s="86">
        <f t="shared" si="10"/>
        <v>66.764705882352942</v>
      </c>
      <c r="N45" s="85">
        <f t="shared" si="11"/>
        <v>686.5</v>
      </c>
      <c r="O45" s="86">
        <f t="shared" si="12"/>
        <v>67.303921568627459</v>
      </c>
      <c r="P45" s="31">
        <v>166</v>
      </c>
      <c r="Q45" s="103">
        <v>5</v>
      </c>
      <c r="R45" s="129"/>
      <c r="S45" s="31"/>
      <c r="U45" s="119">
        <f t="shared" si="13"/>
        <v>4.8529411764705799</v>
      </c>
    </row>
    <row r="46" spans="2:21" ht="27.95" customHeight="1" x14ac:dyDescent="0.3">
      <c r="B46" s="31">
        <v>307</v>
      </c>
      <c r="C46" s="29">
        <v>0.71805555555555556</v>
      </c>
      <c r="D46" s="31" t="s">
        <v>1000</v>
      </c>
      <c r="E46" s="31" t="s">
        <v>1001</v>
      </c>
      <c r="F46" s="31" t="s">
        <v>1002</v>
      </c>
      <c r="G46" s="31">
        <v>1634850</v>
      </c>
      <c r="H46" s="31">
        <v>229.5</v>
      </c>
      <c r="I46" s="86">
        <f t="shared" si="8"/>
        <v>67.5</v>
      </c>
      <c r="J46" s="30">
        <v>228.5</v>
      </c>
      <c r="K46" s="86">
        <f t="shared" si="9"/>
        <v>67.205882352941188</v>
      </c>
      <c r="L46" s="2">
        <v>227</v>
      </c>
      <c r="M46" s="86">
        <f t="shared" si="10"/>
        <v>66.764705882352942</v>
      </c>
      <c r="N46" s="85">
        <f t="shared" si="11"/>
        <v>685</v>
      </c>
      <c r="O46" s="86">
        <f t="shared" si="12"/>
        <v>67.156862745098039</v>
      </c>
      <c r="P46" s="31">
        <v>163</v>
      </c>
      <c r="Q46" s="103">
        <v>6</v>
      </c>
      <c r="R46" s="129"/>
      <c r="S46" s="31"/>
      <c r="U46" s="119">
        <f t="shared" si="13"/>
        <v>0.73529411764705799</v>
      </c>
    </row>
    <row r="47" spans="2:21" ht="27.95" customHeight="1" x14ac:dyDescent="0.3">
      <c r="B47" s="31" t="s">
        <v>968</v>
      </c>
      <c r="C47" s="29">
        <v>0.73749999999999993</v>
      </c>
      <c r="D47" s="31" t="s">
        <v>969</v>
      </c>
      <c r="E47" s="31" t="s">
        <v>970</v>
      </c>
      <c r="F47" s="31" t="s">
        <v>971</v>
      </c>
      <c r="G47" s="31" t="s">
        <v>972</v>
      </c>
      <c r="H47" s="31">
        <v>235</v>
      </c>
      <c r="I47" s="86">
        <f t="shared" si="8"/>
        <v>69.117647058823522</v>
      </c>
      <c r="J47" s="30">
        <v>224</v>
      </c>
      <c r="K47" s="86">
        <f t="shared" si="9"/>
        <v>65.882352941176464</v>
      </c>
      <c r="L47" s="2">
        <v>225.5</v>
      </c>
      <c r="M47" s="86">
        <f t="shared" si="10"/>
        <v>66.32352941176471</v>
      </c>
      <c r="N47" s="85">
        <f t="shared" si="11"/>
        <v>684.5</v>
      </c>
      <c r="O47" s="86">
        <f t="shared" si="12"/>
        <v>67.107843137254903</v>
      </c>
      <c r="P47" s="31">
        <v>163</v>
      </c>
      <c r="Q47" s="103">
        <v>7</v>
      </c>
      <c r="R47" s="129"/>
      <c r="S47" s="31"/>
      <c r="U47" s="119">
        <f t="shared" si="13"/>
        <v>3.235294117647058</v>
      </c>
    </row>
    <row r="48" spans="2:21" ht="27.95" customHeight="1" x14ac:dyDescent="0.3">
      <c r="B48" s="31" t="s">
        <v>543</v>
      </c>
      <c r="C48" s="29">
        <v>0.69861111111111107</v>
      </c>
      <c r="D48" s="31" t="s">
        <v>544</v>
      </c>
      <c r="E48" s="31" t="s">
        <v>545</v>
      </c>
      <c r="F48" s="31" t="s">
        <v>546</v>
      </c>
      <c r="G48" s="31" t="s">
        <v>547</v>
      </c>
      <c r="H48" s="31">
        <v>234.5</v>
      </c>
      <c r="I48" s="86">
        <f t="shared" si="8"/>
        <v>68.970588235294116</v>
      </c>
      <c r="J48" s="30">
        <v>225</v>
      </c>
      <c r="K48" s="86">
        <f t="shared" si="9"/>
        <v>66.17647058823529</v>
      </c>
      <c r="L48" s="2">
        <v>221</v>
      </c>
      <c r="M48" s="86">
        <f t="shared" si="10"/>
        <v>65</v>
      </c>
      <c r="N48" s="85">
        <f t="shared" si="11"/>
        <v>680.5</v>
      </c>
      <c r="O48" s="86">
        <f t="shared" si="12"/>
        <v>66.715686274509807</v>
      </c>
      <c r="P48" s="31">
        <v>164</v>
      </c>
      <c r="Q48" s="103">
        <v>8</v>
      </c>
      <c r="R48" s="129" t="s">
        <v>1741</v>
      </c>
      <c r="S48" s="31"/>
      <c r="U48" s="119">
        <f t="shared" si="13"/>
        <v>3.970588235294116</v>
      </c>
    </row>
    <row r="49" spans="2:21" ht="27.95" customHeight="1" x14ac:dyDescent="0.3">
      <c r="B49" s="31">
        <v>700</v>
      </c>
      <c r="C49" s="29">
        <v>0.77638888888888891</v>
      </c>
      <c r="D49" s="31" t="s">
        <v>1713</v>
      </c>
      <c r="E49" s="31">
        <v>1712797</v>
      </c>
      <c r="F49" s="31" t="s">
        <v>1714</v>
      </c>
      <c r="G49" s="31">
        <v>60813</v>
      </c>
      <c r="H49" s="31">
        <v>226.5</v>
      </c>
      <c r="I49" s="86">
        <f t="shared" si="8"/>
        <v>66.617647058823522</v>
      </c>
      <c r="J49" s="30">
        <v>226</v>
      </c>
      <c r="K49" s="86">
        <f t="shared" si="9"/>
        <v>66.470588235294116</v>
      </c>
      <c r="L49" s="2">
        <v>223</v>
      </c>
      <c r="M49" s="86">
        <f t="shared" si="10"/>
        <v>65.588235294117652</v>
      </c>
      <c r="N49" s="85">
        <f t="shared" si="11"/>
        <v>675.5</v>
      </c>
      <c r="O49" s="86">
        <f t="shared" si="12"/>
        <v>66.225490196078425</v>
      </c>
      <c r="P49" s="31">
        <v>162</v>
      </c>
      <c r="Q49" s="103">
        <v>9</v>
      </c>
      <c r="R49" s="129"/>
      <c r="S49" s="31"/>
      <c r="U49" s="119">
        <f t="shared" si="13"/>
        <v>1.0294117647058698</v>
      </c>
    </row>
    <row r="50" spans="2:21" ht="27.95" customHeight="1" x14ac:dyDescent="0.3">
      <c r="B50" s="31" t="s">
        <v>978</v>
      </c>
      <c r="C50" s="29">
        <v>0.74722222222222223</v>
      </c>
      <c r="D50" s="31" t="s">
        <v>979</v>
      </c>
      <c r="E50" s="31" t="s">
        <v>980</v>
      </c>
      <c r="F50" s="31" t="s">
        <v>981</v>
      </c>
      <c r="G50" s="31">
        <v>1731184</v>
      </c>
      <c r="H50" s="31">
        <v>228</v>
      </c>
      <c r="I50" s="86">
        <f t="shared" si="8"/>
        <v>67.058823529411754</v>
      </c>
      <c r="J50" s="30">
        <v>230</v>
      </c>
      <c r="K50" s="86">
        <f t="shared" si="9"/>
        <v>67.64705882352942</v>
      </c>
      <c r="L50" s="2">
        <v>216.5</v>
      </c>
      <c r="M50" s="86">
        <f t="shared" si="10"/>
        <v>63.67647058823529</v>
      </c>
      <c r="N50" s="85">
        <f t="shared" si="11"/>
        <v>674.5</v>
      </c>
      <c r="O50" s="86">
        <f t="shared" si="12"/>
        <v>66.127450980392155</v>
      </c>
      <c r="P50" s="31">
        <v>159</v>
      </c>
      <c r="Q50" s="103">
        <v>10</v>
      </c>
      <c r="R50" s="129" t="s">
        <v>1741</v>
      </c>
      <c r="S50" s="31"/>
      <c r="U50" s="119">
        <f t="shared" si="13"/>
        <v>3.9705882352941302</v>
      </c>
    </row>
    <row r="51" spans="2:21" ht="27.95" customHeight="1" x14ac:dyDescent="0.3">
      <c r="B51" s="31" t="s">
        <v>959</v>
      </c>
      <c r="C51" s="29">
        <v>0.79722222222222217</v>
      </c>
      <c r="D51" s="31" t="s">
        <v>960</v>
      </c>
      <c r="E51" s="31" t="s">
        <v>961</v>
      </c>
      <c r="F51" s="31" t="s">
        <v>962</v>
      </c>
      <c r="G51" s="31">
        <v>1430140</v>
      </c>
      <c r="H51" s="31">
        <v>227</v>
      </c>
      <c r="I51" s="86">
        <f t="shared" si="8"/>
        <v>66.764705882352942</v>
      </c>
      <c r="J51" s="30">
        <v>219</v>
      </c>
      <c r="K51" s="86">
        <f t="shared" si="9"/>
        <v>64.411764705882362</v>
      </c>
      <c r="L51" s="2">
        <v>226</v>
      </c>
      <c r="M51" s="86">
        <f t="shared" si="10"/>
        <v>66.470588235294116</v>
      </c>
      <c r="N51" s="85">
        <f t="shared" si="11"/>
        <v>672</v>
      </c>
      <c r="O51" s="86">
        <f t="shared" si="12"/>
        <v>65.882352941176464</v>
      </c>
      <c r="P51" s="31">
        <v>160</v>
      </c>
      <c r="Q51" s="103"/>
      <c r="R51" s="129"/>
      <c r="S51" s="31"/>
      <c r="U51" s="119">
        <f t="shared" si="13"/>
        <v>2.3529411764705799</v>
      </c>
    </row>
    <row r="52" spans="2:21" ht="27.95" customHeight="1" x14ac:dyDescent="0.3">
      <c r="B52" s="31" t="s">
        <v>944</v>
      </c>
      <c r="C52" s="29">
        <v>0.69374999999999998</v>
      </c>
      <c r="D52" s="31" t="s">
        <v>945</v>
      </c>
      <c r="E52" s="31" t="s">
        <v>946</v>
      </c>
      <c r="F52" s="31" t="s">
        <v>947</v>
      </c>
      <c r="G52" s="31" t="s">
        <v>948</v>
      </c>
      <c r="H52" s="31">
        <v>223</v>
      </c>
      <c r="I52" s="86">
        <f t="shared" si="8"/>
        <v>65.588235294117652</v>
      </c>
      <c r="J52" s="30">
        <v>217.5</v>
      </c>
      <c r="K52" s="86">
        <f t="shared" si="9"/>
        <v>63.970588235294116</v>
      </c>
      <c r="L52" s="2">
        <v>230</v>
      </c>
      <c r="M52" s="86">
        <f t="shared" si="10"/>
        <v>67.64705882352942</v>
      </c>
      <c r="N52" s="85">
        <f t="shared" si="11"/>
        <v>670.5</v>
      </c>
      <c r="O52" s="86">
        <f t="shared" si="12"/>
        <v>65.735294117647058</v>
      </c>
      <c r="P52" s="31">
        <v>161</v>
      </c>
      <c r="Q52" s="103"/>
      <c r="R52" s="129"/>
      <c r="S52" s="31"/>
      <c r="U52" s="119">
        <f t="shared" si="13"/>
        <v>3.6764705882353041</v>
      </c>
    </row>
    <row r="53" spans="2:21" ht="27.95" customHeight="1" x14ac:dyDescent="0.3">
      <c r="B53" s="31">
        <v>639</v>
      </c>
      <c r="C53" s="29">
        <v>0.80694444444444446</v>
      </c>
      <c r="D53" s="31" t="s">
        <v>1657</v>
      </c>
      <c r="E53" s="31">
        <v>1011185</v>
      </c>
      <c r="F53" s="31" t="s">
        <v>1658</v>
      </c>
      <c r="G53" s="31">
        <v>1937215</v>
      </c>
      <c r="H53" s="31">
        <v>224.5</v>
      </c>
      <c r="I53" s="86">
        <f t="shared" si="8"/>
        <v>66.029411764705884</v>
      </c>
      <c r="J53" s="30">
        <v>216.5</v>
      </c>
      <c r="K53" s="86">
        <f t="shared" si="9"/>
        <v>63.67647058823529</v>
      </c>
      <c r="L53" s="2">
        <v>229.5</v>
      </c>
      <c r="M53" s="86">
        <f t="shared" si="10"/>
        <v>67.5</v>
      </c>
      <c r="N53" s="85">
        <f t="shared" si="11"/>
        <v>670.5</v>
      </c>
      <c r="O53" s="86">
        <f t="shared" si="12"/>
        <v>65.735294117647058</v>
      </c>
      <c r="P53" s="31">
        <v>161</v>
      </c>
      <c r="Q53" s="103"/>
      <c r="R53" s="129"/>
      <c r="S53" s="31"/>
      <c r="U53" s="119">
        <f t="shared" si="13"/>
        <v>3.8235294117647101</v>
      </c>
    </row>
    <row r="54" spans="2:21" ht="27.95" customHeight="1" x14ac:dyDescent="0.3">
      <c r="B54" s="31" t="s">
        <v>973</v>
      </c>
      <c r="C54" s="29">
        <v>0.74236111111111114</v>
      </c>
      <c r="D54" s="31" t="s">
        <v>974</v>
      </c>
      <c r="E54" s="31" t="s">
        <v>975</v>
      </c>
      <c r="F54" s="31" t="s">
        <v>976</v>
      </c>
      <c r="G54" s="31" t="s">
        <v>977</v>
      </c>
      <c r="H54" s="31">
        <v>208</v>
      </c>
      <c r="I54" s="86">
        <f t="shared" si="8"/>
        <v>61.176470588235297</v>
      </c>
      <c r="J54" s="30">
        <v>222.5</v>
      </c>
      <c r="K54" s="86">
        <f t="shared" si="9"/>
        <v>65.441176470588232</v>
      </c>
      <c r="L54" s="2">
        <v>227.5</v>
      </c>
      <c r="M54" s="86">
        <f t="shared" si="10"/>
        <v>66.911764705882348</v>
      </c>
      <c r="N54" s="85">
        <f t="shared" si="11"/>
        <v>658</v>
      </c>
      <c r="O54" s="86">
        <f t="shared" si="12"/>
        <v>64.509803921568633</v>
      </c>
      <c r="P54" s="31">
        <v>155</v>
      </c>
      <c r="Q54" s="103"/>
      <c r="R54" s="129"/>
      <c r="S54" s="31"/>
      <c r="U54" s="119">
        <f t="shared" si="13"/>
        <v>5.7352941176470509</v>
      </c>
    </row>
    <row r="55" spans="2:21" ht="27.95" customHeight="1" x14ac:dyDescent="0.3">
      <c r="B55" s="31" t="s">
        <v>995</v>
      </c>
      <c r="C55" s="29">
        <v>0.68888888888888899</v>
      </c>
      <c r="D55" s="31" t="s">
        <v>996</v>
      </c>
      <c r="E55" s="31" t="s">
        <v>997</v>
      </c>
      <c r="F55" s="31" t="s">
        <v>998</v>
      </c>
      <c r="G55" s="31" t="s">
        <v>999</v>
      </c>
      <c r="H55" s="31">
        <v>213</v>
      </c>
      <c r="I55" s="86">
        <f t="shared" si="8"/>
        <v>62.647058823529413</v>
      </c>
      <c r="J55" s="30">
        <v>220</v>
      </c>
      <c r="K55" s="86">
        <f t="shared" si="9"/>
        <v>64.705882352941174</v>
      </c>
      <c r="L55" s="2">
        <v>222.5</v>
      </c>
      <c r="M55" s="86">
        <f t="shared" si="10"/>
        <v>65.441176470588232</v>
      </c>
      <c r="N55" s="85">
        <f t="shared" si="11"/>
        <v>655.5</v>
      </c>
      <c r="O55" s="86">
        <f t="shared" si="12"/>
        <v>64.264705882352942</v>
      </c>
      <c r="P55" s="31">
        <v>156</v>
      </c>
      <c r="Q55" s="103"/>
      <c r="R55" s="129"/>
      <c r="S55" s="31"/>
      <c r="U55" s="119">
        <f t="shared" si="13"/>
        <v>2.7941176470588189</v>
      </c>
    </row>
    <row r="56" spans="2:21" ht="27.95" customHeight="1" x14ac:dyDescent="0.3">
      <c r="B56" s="31" t="s">
        <v>1025</v>
      </c>
      <c r="C56" s="29">
        <v>0.65972222222222221</v>
      </c>
      <c r="D56" s="31" t="s">
        <v>1026</v>
      </c>
      <c r="E56" s="31" t="s">
        <v>1027</v>
      </c>
      <c r="F56" s="31" t="s">
        <v>1028</v>
      </c>
      <c r="G56" s="31" t="s">
        <v>1027</v>
      </c>
      <c r="H56" s="31">
        <v>221</v>
      </c>
      <c r="I56" s="86">
        <f t="shared" si="8"/>
        <v>65</v>
      </c>
      <c r="J56" s="30">
        <v>218</v>
      </c>
      <c r="K56" s="86">
        <f t="shared" si="9"/>
        <v>64.117647058823536</v>
      </c>
      <c r="L56" s="2">
        <v>216</v>
      </c>
      <c r="M56" s="86">
        <f t="shared" si="10"/>
        <v>63.529411764705877</v>
      </c>
      <c r="N56" s="85">
        <f t="shared" si="11"/>
        <v>655</v>
      </c>
      <c r="O56" s="86">
        <f t="shared" si="12"/>
        <v>64.215686274509807</v>
      </c>
      <c r="P56" s="30">
        <v>154</v>
      </c>
      <c r="Q56" s="103"/>
      <c r="R56" s="129"/>
      <c r="S56" s="31"/>
      <c r="U56" s="119">
        <f t="shared" si="13"/>
        <v>1.4705882352941231</v>
      </c>
    </row>
    <row r="57" spans="2:21" ht="27.95" customHeight="1" x14ac:dyDescent="0.3">
      <c r="B57" s="31" t="s">
        <v>949</v>
      </c>
      <c r="C57" s="29">
        <v>0.78749999999999998</v>
      </c>
      <c r="D57" s="31" t="s">
        <v>950</v>
      </c>
      <c r="E57" s="31" t="s">
        <v>951</v>
      </c>
      <c r="F57" s="31" t="s">
        <v>952</v>
      </c>
      <c r="G57" s="31" t="s">
        <v>953</v>
      </c>
      <c r="H57" s="31">
        <v>214</v>
      </c>
      <c r="I57" s="86">
        <f t="shared" si="8"/>
        <v>62.941176470588232</v>
      </c>
      <c r="J57" s="30">
        <v>213.5</v>
      </c>
      <c r="K57" s="86">
        <f t="shared" si="9"/>
        <v>62.794117647058826</v>
      </c>
      <c r="L57" s="2">
        <v>217</v>
      </c>
      <c r="M57" s="86">
        <f t="shared" si="10"/>
        <v>63.823529411764703</v>
      </c>
      <c r="N57" s="85">
        <f t="shared" si="11"/>
        <v>644.5</v>
      </c>
      <c r="O57" s="86">
        <f t="shared" si="12"/>
        <v>63.186274509803923</v>
      </c>
      <c r="P57" s="31">
        <v>153</v>
      </c>
      <c r="Q57" s="103"/>
      <c r="R57" s="129"/>
      <c r="S57" s="31"/>
      <c r="U57" s="119">
        <f t="shared" si="13"/>
        <v>1.0294117647058769</v>
      </c>
    </row>
    <row r="58" spans="2:21" ht="27.95" customHeight="1" x14ac:dyDescent="0.3">
      <c r="B58" s="31" t="s">
        <v>1029</v>
      </c>
      <c r="C58" s="29">
        <v>0.6694444444444444</v>
      </c>
      <c r="D58" s="31" t="s">
        <v>443</v>
      </c>
      <c r="E58" s="31" t="s">
        <v>444</v>
      </c>
      <c r="F58" s="31" t="s">
        <v>1030</v>
      </c>
      <c r="G58" s="31" t="s">
        <v>1031</v>
      </c>
      <c r="H58" s="31">
        <v>199.5</v>
      </c>
      <c r="I58" s="86">
        <f t="shared" si="8"/>
        <v>58.676470588235297</v>
      </c>
      <c r="J58" s="30">
        <v>209.5</v>
      </c>
      <c r="K58" s="86">
        <f t="shared" si="9"/>
        <v>61.617647058823536</v>
      </c>
      <c r="L58" s="2">
        <v>212.5</v>
      </c>
      <c r="M58" s="86">
        <f t="shared" si="10"/>
        <v>62.5</v>
      </c>
      <c r="N58" s="85">
        <f t="shared" si="11"/>
        <v>621.5</v>
      </c>
      <c r="O58" s="86">
        <f t="shared" si="12"/>
        <v>60.931372549019599</v>
      </c>
      <c r="P58" s="30">
        <v>151</v>
      </c>
      <c r="Q58" s="103"/>
      <c r="R58" s="129"/>
      <c r="S58" s="31"/>
      <c r="U58" s="119">
        <f t="shared" si="13"/>
        <v>3.823529411764703</v>
      </c>
    </row>
    <row r="59" spans="2:21" ht="27.95" customHeight="1" x14ac:dyDescent="0.3">
      <c r="B59" s="31" t="s">
        <v>1032</v>
      </c>
      <c r="C59" s="29">
        <v>0.6743055555555556</v>
      </c>
      <c r="D59" s="31" t="s">
        <v>1033</v>
      </c>
      <c r="E59" s="31" t="s">
        <v>1034</v>
      </c>
      <c r="F59" s="31" t="s">
        <v>1035</v>
      </c>
      <c r="G59" s="31" t="s">
        <v>1036</v>
      </c>
      <c r="H59" s="31">
        <v>199</v>
      </c>
      <c r="I59" s="86">
        <f t="shared" si="8"/>
        <v>58.529411764705884</v>
      </c>
      <c r="J59" s="30">
        <v>208</v>
      </c>
      <c r="K59" s="86">
        <f t="shared" si="9"/>
        <v>61.176470588235297</v>
      </c>
      <c r="L59" s="2">
        <v>211.5</v>
      </c>
      <c r="M59" s="86">
        <f t="shared" si="10"/>
        <v>62.205882352941174</v>
      </c>
      <c r="N59" s="85">
        <f t="shared" si="11"/>
        <v>618.5</v>
      </c>
      <c r="O59" s="86">
        <f t="shared" si="12"/>
        <v>60.63725490196078</v>
      </c>
      <c r="P59" s="30">
        <v>146</v>
      </c>
      <c r="Q59" s="103"/>
      <c r="R59" s="129"/>
      <c r="S59" s="31"/>
      <c r="U59" s="119">
        <f t="shared" si="13"/>
        <v>3.6764705882352899</v>
      </c>
    </row>
    <row r="60" spans="2:21" ht="27.95" customHeight="1" x14ac:dyDescent="0.3">
      <c r="B60" s="31" t="s">
        <v>880</v>
      </c>
      <c r="C60" s="29">
        <v>0.6645833333333333</v>
      </c>
      <c r="D60" s="31" t="s">
        <v>881</v>
      </c>
      <c r="E60" s="31" t="s">
        <v>882</v>
      </c>
      <c r="F60" s="31" t="s">
        <v>883</v>
      </c>
      <c r="G60" s="31" t="s">
        <v>884</v>
      </c>
      <c r="H60" s="31"/>
      <c r="I60" s="86">
        <f t="shared" si="8"/>
        <v>0</v>
      </c>
      <c r="J60" s="30"/>
      <c r="K60" s="86">
        <f t="shared" si="9"/>
        <v>0</v>
      </c>
      <c r="L60" s="2"/>
      <c r="M60" s="86">
        <f t="shared" si="10"/>
        <v>0</v>
      </c>
      <c r="N60" s="85">
        <f t="shared" si="11"/>
        <v>0</v>
      </c>
      <c r="O60" s="86">
        <f t="shared" si="12"/>
        <v>0</v>
      </c>
      <c r="P60" s="30"/>
      <c r="Q60" s="103" t="s">
        <v>1687</v>
      </c>
      <c r="R60" s="129"/>
      <c r="S60" s="31"/>
      <c r="U60" s="119">
        <f t="shared" si="13"/>
        <v>0</v>
      </c>
    </row>
    <row r="61" spans="2:21" ht="27.95" customHeight="1" x14ac:dyDescent="0.3">
      <c r="B61" s="31">
        <v>125</v>
      </c>
      <c r="C61" s="29">
        <v>0.6791666666666667</v>
      </c>
      <c r="D61" s="31" t="s">
        <v>779</v>
      </c>
      <c r="E61" s="31" t="s">
        <v>780</v>
      </c>
      <c r="F61" s="31" t="s">
        <v>781</v>
      </c>
      <c r="G61" s="31" t="s">
        <v>782</v>
      </c>
      <c r="H61" s="31"/>
      <c r="I61" s="86">
        <f t="shared" si="8"/>
        <v>0</v>
      </c>
      <c r="J61" s="30"/>
      <c r="K61" s="86">
        <f t="shared" si="9"/>
        <v>0</v>
      </c>
      <c r="L61" s="2"/>
      <c r="M61" s="86">
        <f t="shared" si="10"/>
        <v>0</v>
      </c>
      <c r="N61" s="85">
        <f t="shared" si="11"/>
        <v>0</v>
      </c>
      <c r="O61" s="86">
        <f t="shared" si="12"/>
        <v>0</v>
      </c>
      <c r="P61" s="30"/>
      <c r="Q61" s="103" t="s">
        <v>1687</v>
      </c>
      <c r="R61" s="129"/>
      <c r="S61" s="31"/>
      <c r="U61" s="119">
        <f t="shared" si="13"/>
        <v>0</v>
      </c>
    </row>
    <row r="62" spans="2:21" ht="27.95" customHeight="1" x14ac:dyDescent="0.3">
      <c r="B62" s="31" t="s">
        <v>1057</v>
      </c>
      <c r="C62" s="29">
        <v>0.71319444444444446</v>
      </c>
      <c r="D62" s="31" t="s">
        <v>1058</v>
      </c>
      <c r="E62" s="31" t="s">
        <v>1059</v>
      </c>
      <c r="F62" s="31" t="s">
        <v>1060</v>
      </c>
      <c r="G62" s="31" t="s">
        <v>1061</v>
      </c>
      <c r="H62" s="31"/>
      <c r="I62" s="86">
        <f t="shared" si="8"/>
        <v>0</v>
      </c>
      <c r="J62" s="30"/>
      <c r="K62" s="86">
        <f t="shared" si="9"/>
        <v>0</v>
      </c>
      <c r="L62" s="2"/>
      <c r="M62" s="86">
        <f t="shared" si="10"/>
        <v>0</v>
      </c>
      <c r="N62" s="85">
        <f t="shared" si="11"/>
        <v>0</v>
      </c>
      <c r="O62" s="86">
        <f t="shared" si="12"/>
        <v>0</v>
      </c>
      <c r="P62" s="31"/>
      <c r="Q62" s="103" t="s">
        <v>1685</v>
      </c>
      <c r="R62" s="129"/>
      <c r="S62" s="31"/>
      <c r="U62" s="119">
        <f t="shared" si="13"/>
        <v>0</v>
      </c>
    </row>
    <row r="63" spans="2:21" ht="27.95" customHeight="1" x14ac:dyDescent="0.3">
      <c r="B63" s="31"/>
      <c r="C63" s="29">
        <v>0.73263888888888884</v>
      </c>
      <c r="D63" s="31"/>
      <c r="E63" s="31"/>
      <c r="F63" s="31"/>
      <c r="G63" s="31"/>
      <c r="H63" s="31"/>
      <c r="I63" s="86">
        <f t="shared" si="8"/>
        <v>0</v>
      </c>
      <c r="J63" s="30"/>
      <c r="K63" s="86">
        <f t="shared" si="9"/>
        <v>0</v>
      </c>
      <c r="L63" s="2"/>
      <c r="M63" s="86">
        <f t="shared" si="10"/>
        <v>0</v>
      </c>
      <c r="N63" s="85">
        <f t="shared" si="11"/>
        <v>0</v>
      </c>
      <c r="O63" s="86">
        <f t="shared" si="12"/>
        <v>0</v>
      </c>
      <c r="P63" s="31"/>
      <c r="Q63" s="103"/>
      <c r="R63" s="129"/>
      <c r="S63" s="31"/>
      <c r="U63" s="119">
        <f t="shared" si="13"/>
        <v>0</v>
      </c>
    </row>
    <row r="64" spans="2:21" ht="27.95" customHeight="1" x14ac:dyDescent="0.3">
      <c r="B64" s="31" t="s">
        <v>982</v>
      </c>
      <c r="C64" s="29">
        <v>0.75208333333333333</v>
      </c>
      <c r="D64" s="31" t="s">
        <v>983</v>
      </c>
      <c r="E64" s="31" t="s">
        <v>984</v>
      </c>
      <c r="F64" s="31" t="s">
        <v>985</v>
      </c>
      <c r="G64" s="31" t="s">
        <v>986</v>
      </c>
      <c r="H64" s="31"/>
      <c r="I64" s="86">
        <f t="shared" si="8"/>
        <v>0</v>
      </c>
      <c r="J64" s="30"/>
      <c r="K64" s="86">
        <f t="shared" si="9"/>
        <v>0</v>
      </c>
      <c r="L64" s="2"/>
      <c r="M64" s="86">
        <f t="shared" si="10"/>
        <v>0</v>
      </c>
      <c r="N64" s="85">
        <f t="shared" si="11"/>
        <v>0</v>
      </c>
      <c r="O64" s="86">
        <f t="shared" si="12"/>
        <v>0</v>
      </c>
      <c r="P64" s="31"/>
      <c r="Q64" s="103" t="s">
        <v>1681</v>
      </c>
      <c r="R64" s="129"/>
      <c r="S64" s="31"/>
      <c r="U64" s="119">
        <f t="shared" si="13"/>
        <v>0</v>
      </c>
    </row>
    <row r="65" spans="2:21" ht="27.95" customHeight="1" x14ac:dyDescent="0.3">
      <c r="B65" s="31">
        <v>282</v>
      </c>
      <c r="C65" s="29">
        <v>0.75694444444444453</v>
      </c>
      <c r="D65" s="31" t="s">
        <v>529</v>
      </c>
      <c r="E65" s="31" t="s">
        <v>530</v>
      </c>
      <c r="F65" s="31" t="s">
        <v>531</v>
      </c>
      <c r="G65" s="31" t="s">
        <v>532</v>
      </c>
      <c r="H65" s="31"/>
      <c r="I65" s="86">
        <f t="shared" si="8"/>
        <v>0</v>
      </c>
      <c r="J65" s="30"/>
      <c r="K65" s="86">
        <f t="shared" si="9"/>
        <v>0</v>
      </c>
      <c r="L65" s="2"/>
      <c r="M65" s="86">
        <f t="shared" si="10"/>
        <v>0</v>
      </c>
      <c r="N65" s="85">
        <f t="shared" si="11"/>
        <v>0</v>
      </c>
      <c r="O65" s="86">
        <f t="shared" si="12"/>
        <v>0</v>
      </c>
      <c r="P65" s="31"/>
      <c r="Q65" s="103" t="s">
        <v>1687</v>
      </c>
      <c r="R65" s="129"/>
      <c r="S65" s="31"/>
      <c r="U65" s="119">
        <f t="shared" si="13"/>
        <v>0</v>
      </c>
    </row>
    <row r="66" spans="2:21" ht="27.95" customHeight="1" x14ac:dyDescent="0.3">
      <c r="B66" s="31">
        <v>268</v>
      </c>
      <c r="C66" s="29">
        <v>0.76666666666666661</v>
      </c>
      <c r="D66" s="31" t="s">
        <v>920</v>
      </c>
      <c r="E66" s="31" t="s">
        <v>921</v>
      </c>
      <c r="F66" s="31" t="s">
        <v>922</v>
      </c>
      <c r="G66" s="31" t="s">
        <v>923</v>
      </c>
      <c r="H66" s="31"/>
      <c r="I66" s="86">
        <f t="shared" si="8"/>
        <v>0</v>
      </c>
      <c r="J66" s="30"/>
      <c r="K66" s="86">
        <f t="shared" si="9"/>
        <v>0</v>
      </c>
      <c r="L66" s="2"/>
      <c r="M66" s="86">
        <f t="shared" si="10"/>
        <v>0</v>
      </c>
      <c r="N66" s="85">
        <f t="shared" si="11"/>
        <v>0</v>
      </c>
      <c r="O66" s="86">
        <f t="shared" si="12"/>
        <v>0</v>
      </c>
      <c r="P66" s="31"/>
      <c r="Q66" s="103" t="s">
        <v>1687</v>
      </c>
      <c r="R66" s="129"/>
      <c r="S66" s="31"/>
      <c r="U66" s="119">
        <f t="shared" si="13"/>
        <v>0</v>
      </c>
    </row>
    <row r="67" spans="2:21" ht="27.95" customHeight="1" x14ac:dyDescent="0.3">
      <c r="B67" s="31" t="s">
        <v>737</v>
      </c>
      <c r="C67" s="29">
        <v>0.78194444444444444</v>
      </c>
      <c r="D67" s="31" t="s">
        <v>738</v>
      </c>
      <c r="E67" s="31" t="s">
        <v>739</v>
      </c>
      <c r="F67" s="31" t="s">
        <v>740</v>
      </c>
      <c r="G67" s="31" t="s">
        <v>741</v>
      </c>
      <c r="H67" s="31"/>
      <c r="I67" s="86">
        <f t="shared" si="8"/>
        <v>0</v>
      </c>
      <c r="J67" s="30"/>
      <c r="K67" s="86">
        <f t="shared" si="9"/>
        <v>0</v>
      </c>
      <c r="L67" s="2"/>
      <c r="M67" s="86">
        <f t="shared" si="10"/>
        <v>0</v>
      </c>
      <c r="N67" s="85">
        <f t="shared" si="11"/>
        <v>0</v>
      </c>
      <c r="O67" s="86">
        <f t="shared" si="12"/>
        <v>0</v>
      </c>
      <c r="P67" s="31"/>
      <c r="Q67" s="103" t="s">
        <v>1687</v>
      </c>
      <c r="R67" s="129"/>
      <c r="S67" s="31"/>
      <c r="U67" s="119">
        <f t="shared" si="13"/>
        <v>0</v>
      </c>
    </row>
    <row r="68" spans="2:21" ht="27.95" customHeight="1" x14ac:dyDescent="0.3">
      <c r="B68" s="31" t="s">
        <v>954</v>
      </c>
      <c r="C68" s="29">
        <v>0.79236111111111107</v>
      </c>
      <c r="D68" s="31" t="s">
        <v>955</v>
      </c>
      <c r="E68" s="31" t="s">
        <v>956</v>
      </c>
      <c r="F68" s="31" t="s">
        <v>957</v>
      </c>
      <c r="G68" s="31" t="s">
        <v>958</v>
      </c>
      <c r="H68" s="31"/>
      <c r="I68" s="86">
        <f t="shared" si="8"/>
        <v>0</v>
      </c>
      <c r="J68" s="30"/>
      <c r="K68" s="86">
        <f t="shared" si="9"/>
        <v>0</v>
      </c>
      <c r="L68" s="2"/>
      <c r="M68" s="86">
        <f t="shared" si="10"/>
        <v>0</v>
      </c>
      <c r="N68" s="85">
        <f t="shared" si="11"/>
        <v>0</v>
      </c>
      <c r="O68" s="86">
        <f t="shared" si="12"/>
        <v>0</v>
      </c>
      <c r="P68" s="31"/>
      <c r="Q68" s="103" t="s">
        <v>1670</v>
      </c>
      <c r="R68" s="129"/>
      <c r="S68" s="31"/>
      <c r="U68" s="119">
        <f t="shared" si="13"/>
        <v>0</v>
      </c>
    </row>
    <row r="69" spans="2:21" ht="27.95" customHeight="1" x14ac:dyDescent="0.3">
      <c r="B69" s="31" t="s">
        <v>963</v>
      </c>
      <c r="C69" s="29">
        <v>0.80208333333333337</v>
      </c>
      <c r="D69" s="31" t="s">
        <v>964</v>
      </c>
      <c r="E69" s="31" t="s">
        <v>965</v>
      </c>
      <c r="F69" s="31" t="s">
        <v>966</v>
      </c>
      <c r="G69" s="31" t="s">
        <v>967</v>
      </c>
      <c r="H69" s="31"/>
      <c r="I69" s="86">
        <f t="shared" si="8"/>
        <v>0</v>
      </c>
      <c r="J69" s="30"/>
      <c r="K69" s="86">
        <f t="shared" si="9"/>
        <v>0</v>
      </c>
      <c r="L69" s="2"/>
      <c r="M69" s="86">
        <f t="shared" si="10"/>
        <v>0</v>
      </c>
      <c r="N69" s="85">
        <f t="shared" si="11"/>
        <v>0</v>
      </c>
      <c r="O69" s="86">
        <f t="shared" si="12"/>
        <v>0</v>
      </c>
      <c r="P69" s="31"/>
      <c r="Q69" s="103" t="s">
        <v>1687</v>
      </c>
      <c r="R69" s="129"/>
      <c r="S69" s="31"/>
      <c r="U69" s="119">
        <f t="shared" si="13"/>
        <v>0</v>
      </c>
    </row>
    <row r="70" spans="2:21" x14ac:dyDescent="0.3">
      <c r="U70" s="119">
        <f t="shared" ref="U70" si="14">MAX(I70,K70,M70)-MIN(I70,K70,M70)</f>
        <v>0</v>
      </c>
    </row>
  </sheetData>
  <sortState ref="B40:U69">
    <sortCondition descending="1" ref="O40:O69"/>
    <sortCondition descending="1" ref="P40:P69"/>
  </sortState>
  <mergeCells count="1">
    <mergeCell ref="D5:J5"/>
  </mergeCells>
  <phoneticPr fontId="0" type="noConversion"/>
  <conditionalFormatting sqref="U9:U70">
    <cfRule type="cellIs" dxfId="40" priority="10" stopIfTrue="1" operator="greaterThan">
      <formula>6.99</formula>
    </cfRule>
  </conditionalFormatting>
  <conditionalFormatting sqref="U9:U70">
    <cfRule type="cellIs" dxfId="39" priority="9" stopIfTrue="1" operator="greaterThan">
      <formula>0.0699</formula>
    </cfRule>
  </conditionalFormatting>
  <conditionalFormatting sqref="U9:U70">
    <cfRule type="cellIs" dxfId="38" priority="5" operator="greaterThan">
      <formula>2.941</formula>
    </cfRule>
  </conditionalFormatting>
  <conditionalFormatting sqref="U9:U70">
    <cfRule type="cellIs" dxfId="37" priority="6" operator="greaterThan">
      <formula>6.999</formula>
    </cfRule>
  </conditionalFormatting>
  <conditionalFormatting sqref="U8">
    <cfRule type="cellIs" dxfId="36" priority="1" operator="greaterThan">
      <formula>2.941</formula>
    </cfRule>
  </conditionalFormatting>
  <conditionalFormatting sqref="U8">
    <cfRule type="cellIs" dxfId="35" priority="4" stopIfTrue="1" operator="greaterThan">
      <formula>6.99</formula>
    </cfRule>
  </conditionalFormatting>
  <conditionalFormatting sqref="U8">
    <cfRule type="cellIs" dxfId="34" priority="3" stopIfTrue="1" operator="greaterThan">
      <formula>0.0699</formula>
    </cfRule>
  </conditionalFormatting>
  <conditionalFormatting sqref="U8">
    <cfRule type="cellIs" dxfId="33" priority="2" operator="greaterThan">
      <formula>6.999</formula>
    </cfRule>
  </conditionalFormatting>
  <pageMargins left="0.75" right="0.75" top="1" bottom="1" header="0.5" footer="0.5"/>
  <pageSetup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T47"/>
  <sheetViews>
    <sheetView workbookViewId="0">
      <selection activeCell="L2" sqref="L2"/>
    </sheetView>
  </sheetViews>
  <sheetFormatPr defaultRowHeight="18.75" x14ac:dyDescent="0.3"/>
  <cols>
    <col min="1" max="1" width="5.7109375" style="9" customWidth="1"/>
    <col min="2" max="2" width="7.7109375" style="9" customWidth="1"/>
    <col min="3" max="3" width="26.85546875" style="9" customWidth="1"/>
    <col min="4" max="4" width="12.85546875" style="9" bestFit="1" customWidth="1"/>
    <col min="5" max="5" width="25.5703125" style="9" customWidth="1"/>
    <col min="6" max="6" width="13.5703125" style="9" bestFit="1" customWidth="1"/>
    <col min="7" max="7" width="8.5703125" style="10" customWidth="1"/>
    <col min="8" max="8" width="8.85546875" style="11" customWidth="1"/>
    <col min="9" max="9" width="7.5703125" style="10" customWidth="1"/>
    <col min="10" max="10" width="10" style="11" customWidth="1"/>
    <col min="11" max="11" width="9.7109375" style="76" customWidth="1"/>
    <col min="12" max="12" width="10.5703125" style="11" customWidth="1"/>
    <col min="13" max="13" width="9.42578125" style="12" customWidth="1"/>
    <col min="14" max="14" width="9.140625" style="13"/>
    <col min="15" max="15" width="7.85546875" style="12" customWidth="1"/>
    <col min="16" max="16" width="8.28515625" style="113" customWidth="1"/>
    <col min="17" max="17" width="8.28515625" style="9" customWidth="1"/>
    <col min="18" max="18" width="7.7109375" style="9" customWidth="1"/>
    <col min="19" max="19" width="2.140625" style="9" customWidth="1"/>
    <col min="20" max="20" width="9.28515625" style="14" bestFit="1" customWidth="1"/>
    <col min="21" max="16384" width="9.140625" style="9"/>
  </cols>
  <sheetData>
    <row r="1" spans="1:20" x14ac:dyDescent="0.3">
      <c r="A1" s="8" t="s">
        <v>1077</v>
      </c>
    </row>
    <row r="2" spans="1:20" x14ac:dyDescent="0.3">
      <c r="A2" s="8" t="s">
        <v>1</v>
      </c>
      <c r="E2" s="43" t="s">
        <v>1623</v>
      </c>
      <c r="F2" s="9" t="s">
        <v>2</v>
      </c>
      <c r="G2" s="10" t="s">
        <v>1670</v>
      </c>
      <c r="H2" s="11" t="s">
        <v>1737</v>
      </c>
      <c r="I2" s="10" t="s">
        <v>1738</v>
      </c>
    </row>
    <row r="3" spans="1:20" x14ac:dyDescent="0.3">
      <c r="A3" s="8" t="s">
        <v>4</v>
      </c>
      <c r="B3" s="9" t="s">
        <v>914</v>
      </c>
      <c r="E3" s="9" t="s">
        <v>1652</v>
      </c>
      <c r="G3" s="10" t="s">
        <v>3</v>
      </c>
      <c r="H3" s="11" t="s">
        <v>1739</v>
      </c>
      <c r="I3" s="10" t="s">
        <v>1699</v>
      </c>
    </row>
    <row r="4" spans="1:20" x14ac:dyDescent="0.3">
      <c r="A4" s="8" t="s">
        <v>1633</v>
      </c>
      <c r="G4" s="10" t="s">
        <v>6</v>
      </c>
      <c r="H4" s="11" t="s">
        <v>1735</v>
      </c>
      <c r="I4" s="10" t="s">
        <v>1736</v>
      </c>
      <c r="O4" s="15"/>
    </row>
    <row r="5" spans="1:20" x14ac:dyDescent="0.3">
      <c r="A5" s="8"/>
      <c r="C5" s="165"/>
      <c r="D5" s="165"/>
      <c r="E5" s="165"/>
      <c r="F5" s="165"/>
      <c r="G5" s="165"/>
      <c r="H5" s="165"/>
      <c r="I5" s="165"/>
      <c r="J5" s="16"/>
      <c r="T5" s="17"/>
    </row>
    <row r="6" spans="1:20" ht="19.5" thickBot="1" x14ac:dyDescent="0.35">
      <c r="A6" s="18"/>
      <c r="B6" s="18"/>
      <c r="C6" s="18"/>
      <c r="D6" s="18"/>
      <c r="E6" s="18"/>
      <c r="F6" s="18"/>
      <c r="G6" s="19"/>
      <c r="H6" s="20"/>
      <c r="I6" s="19"/>
      <c r="J6" s="20"/>
      <c r="K6" s="80"/>
      <c r="L6" s="20"/>
      <c r="M6" s="21"/>
      <c r="N6" s="22">
        <f>340*3</f>
        <v>1020</v>
      </c>
      <c r="O6" s="21"/>
      <c r="P6" s="114"/>
      <c r="Q6" s="18"/>
      <c r="T6" s="17"/>
    </row>
    <row r="7" spans="1:20" ht="27.95" customHeight="1" x14ac:dyDescent="0.3">
      <c r="A7" s="23" t="s">
        <v>8</v>
      </c>
      <c r="B7" s="23" t="s">
        <v>9</v>
      </c>
      <c r="C7" s="23" t="s">
        <v>10</v>
      </c>
      <c r="D7" s="23" t="s">
        <v>11</v>
      </c>
      <c r="E7" s="23" t="s">
        <v>12</v>
      </c>
      <c r="F7" s="23" t="s">
        <v>13</v>
      </c>
      <c r="G7" s="62" t="s">
        <v>1675</v>
      </c>
      <c r="H7" s="63" t="s">
        <v>1676</v>
      </c>
      <c r="I7" s="62" t="s">
        <v>14</v>
      </c>
      <c r="J7" s="63" t="s">
        <v>15</v>
      </c>
      <c r="K7" s="73" t="s">
        <v>16</v>
      </c>
      <c r="L7" s="63" t="s">
        <v>17</v>
      </c>
      <c r="M7" s="62" t="s">
        <v>20</v>
      </c>
      <c r="N7" s="64" t="s">
        <v>21</v>
      </c>
      <c r="O7" s="62" t="s">
        <v>22</v>
      </c>
      <c r="P7" s="156" t="s">
        <v>23</v>
      </c>
      <c r="Q7" s="26" t="s">
        <v>24</v>
      </c>
      <c r="R7" s="27" t="s">
        <v>25</v>
      </c>
    </row>
    <row r="8" spans="1:20" ht="27.95" customHeight="1" x14ac:dyDescent="0.3">
      <c r="A8" s="31" t="s">
        <v>1108</v>
      </c>
      <c r="B8" s="29">
        <v>0.61736111111111114</v>
      </c>
      <c r="C8" s="31" t="s">
        <v>1109</v>
      </c>
      <c r="D8" s="31" t="s">
        <v>1110</v>
      </c>
      <c r="E8" s="31" t="s">
        <v>1111</v>
      </c>
      <c r="F8" s="31" t="s">
        <v>1112</v>
      </c>
      <c r="G8" s="2">
        <v>244.5</v>
      </c>
      <c r="H8" s="86">
        <f t="shared" ref="H8:H47" si="0">SUM((G8/340)*100)</f>
        <v>71.911764705882348</v>
      </c>
      <c r="I8" s="3">
        <v>233</v>
      </c>
      <c r="J8" s="86">
        <f t="shared" ref="J8:J47" si="1">SUM((I8/340)*100)</f>
        <v>68.529411764705884</v>
      </c>
      <c r="K8" s="86">
        <v>243</v>
      </c>
      <c r="L8" s="86">
        <f t="shared" ref="L8:L47" si="2">SUM((K8/340)*100)</f>
        <v>71.470588235294116</v>
      </c>
      <c r="M8" s="85">
        <f t="shared" ref="M8:M47" si="3">SUM(G8+I8+K8)</f>
        <v>720.5</v>
      </c>
      <c r="N8" s="86">
        <f t="shared" ref="N8:N47" si="4">SUM((M8/1020)*100)</f>
        <v>70.637254901960787</v>
      </c>
      <c r="O8" s="65">
        <v>173</v>
      </c>
      <c r="P8" s="100" t="s">
        <v>1683</v>
      </c>
      <c r="Q8" s="57"/>
      <c r="R8" s="57" t="s">
        <v>1744</v>
      </c>
      <c r="T8" s="98">
        <f t="shared" ref="T8:T47" si="5">MAX(H8,J8,L8)-MIN(H8,J8,L8)</f>
        <v>3.3823529411764639</v>
      </c>
    </row>
    <row r="9" spans="1:20" ht="27.95" customHeight="1" x14ac:dyDescent="0.3">
      <c r="A9" s="31" t="s">
        <v>689</v>
      </c>
      <c r="B9" s="29">
        <v>0.58333333333333337</v>
      </c>
      <c r="C9" s="31" t="s">
        <v>690</v>
      </c>
      <c r="D9" s="31" t="s">
        <v>691</v>
      </c>
      <c r="E9" s="31" t="s">
        <v>692</v>
      </c>
      <c r="F9" s="31" t="s">
        <v>693</v>
      </c>
      <c r="G9" s="2">
        <v>246.5</v>
      </c>
      <c r="H9" s="86">
        <f t="shared" si="0"/>
        <v>72.5</v>
      </c>
      <c r="I9" s="3">
        <v>231</v>
      </c>
      <c r="J9" s="86">
        <f t="shared" si="1"/>
        <v>67.941176470588232</v>
      </c>
      <c r="K9" s="86">
        <v>242.5</v>
      </c>
      <c r="L9" s="86">
        <f t="shared" si="2"/>
        <v>71.32352941176471</v>
      </c>
      <c r="M9" s="85">
        <f t="shared" si="3"/>
        <v>720</v>
      </c>
      <c r="N9" s="86">
        <f t="shared" si="4"/>
        <v>70.588235294117652</v>
      </c>
      <c r="O9" s="65">
        <v>170</v>
      </c>
      <c r="P9" s="100" t="s">
        <v>1684</v>
      </c>
      <c r="Q9" s="32"/>
      <c r="R9" s="33" t="s">
        <v>1744</v>
      </c>
      <c r="T9" s="98">
        <f t="shared" si="5"/>
        <v>4.558823529411768</v>
      </c>
    </row>
    <row r="10" spans="1:20" ht="27.95" customHeight="1" x14ac:dyDescent="0.3">
      <c r="A10" s="31" t="s">
        <v>1079</v>
      </c>
      <c r="B10" s="29">
        <v>0.69374999999999998</v>
      </c>
      <c r="C10" s="31" t="s">
        <v>1080</v>
      </c>
      <c r="D10" s="31">
        <v>1911555</v>
      </c>
      <c r="E10" s="31" t="s">
        <v>1081</v>
      </c>
      <c r="F10" s="31" t="s">
        <v>1082</v>
      </c>
      <c r="G10" s="2">
        <v>242</v>
      </c>
      <c r="H10" s="86">
        <f t="shared" si="0"/>
        <v>71.17647058823529</v>
      </c>
      <c r="I10" s="3">
        <v>231.5</v>
      </c>
      <c r="J10" s="86">
        <f t="shared" si="1"/>
        <v>68.088235294117652</v>
      </c>
      <c r="K10" s="86">
        <v>234.5</v>
      </c>
      <c r="L10" s="86">
        <f t="shared" si="2"/>
        <v>68.970588235294116</v>
      </c>
      <c r="M10" s="85">
        <f t="shared" si="3"/>
        <v>708</v>
      </c>
      <c r="N10" s="86">
        <f t="shared" si="4"/>
        <v>69.411764705882348</v>
      </c>
      <c r="O10" s="72">
        <v>167</v>
      </c>
      <c r="P10" s="100">
        <v>3</v>
      </c>
      <c r="Q10" s="32"/>
      <c r="R10" s="33"/>
      <c r="T10" s="98">
        <f t="shared" si="5"/>
        <v>3.0882352941176379</v>
      </c>
    </row>
    <row r="11" spans="1:20" ht="27.95" customHeight="1" x14ac:dyDescent="0.3">
      <c r="A11" s="31" t="s">
        <v>1193</v>
      </c>
      <c r="B11" s="29">
        <v>0.6743055555555556</v>
      </c>
      <c r="C11" s="31" t="s">
        <v>1199</v>
      </c>
      <c r="D11" s="31" t="s">
        <v>1200</v>
      </c>
      <c r="E11" s="31" t="s">
        <v>1201</v>
      </c>
      <c r="F11" s="31" t="s">
        <v>1202</v>
      </c>
      <c r="G11" s="2">
        <v>233</v>
      </c>
      <c r="H11" s="86">
        <f t="shared" si="0"/>
        <v>68.529411764705884</v>
      </c>
      <c r="I11" s="3">
        <v>223.5</v>
      </c>
      <c r="J11" s="86">
        <f t="shared" si="1"/>
        <v>65.735294117647058</v>
      </c>
      <c r="K11" s="86">
        <v>249</v>
      </c>
      <c r="L11" s="86">
        <f t="shared" si="2"/>
        <v>73.235294117647058</v>
      </c>
      <c r="M11" s="85">
        <f t="shared" si="3"/>
        <v>705.5</v>
      </c>
      <c r="N11" s="86">
        <f t="shared" si="4"/>
        <v>69.166666666666671</v>
      </c>
      <c r="O11" s="72">
        <v>167</v>
      </c>
      <c r="P11" s="100">
        <v>4</v>
      </c>
      <c r="Q11" s="32"/>
      <c r="R11" s="33"/>
      <c r="T11" s="98">
        <f t="shared" si="5"/>
        <v>7.5</v>
      </c>
    </row>
    <row r="12" spans="1:20" ht="27.95" customHeight="1" x14ac:dyDescent="0.3">
      <c r="A12" s="31" t="s">
        <v>1180</v>
      </c>
      <c r="B12" s="29">
        <v>0.65972222222222221</v>
      </c>
      <c r="C12" s="31" t="s">
        <v>1184</v>
      </c>
      <c r="D12" s="31" t="s">
        <v>1185</v>
      </c>
      <c r="E12" s="31" t="s">
        <v>1186</v>
      </c>
      <c r="F12" s="31" t="s">
        <v>1187</v>
      </c>
      <c r="G12" s="2">
        <v>236</v>
      </c>
      <c r="H12" s="86">
        <f t="shared" si="0"/>
        <v>69.411764705882348</v>
      </c>
      <c r="I12" s="3">
        <v>225</v>
      </c>
      <c r="J12" s="86">
        <f t="shared" si="1"/>
        <v>66.17647058823529</v>
      </c>
      <c r="K12" s="86">
        <v>243</v>
      </c>
      <c r="L12" s="86">
        <f t="shared" si="2"/>
        <v>71.470588235294116</v>
      </c>
      <c r="M12" s="85">
        <f t="shared" si="3"/>
        <v>704</v>
      </c>
      <c r="N12" s="86">
        <f t="shared" si="4"/>
        <v>69.019607843137251</v>
      </c>
      <c r="O12" s="65">
        <v>167</v>
      </c>
      <c r="P12" s="100">
        <v>5</v>
      </c>
      <c r="Q12" s="32"/>
      <c r="R12" s="33"/>
      <c r="T12" s="98">
        <f t="shared" si="5"/>
        <v>5.294117647058826</v>
      </c>
    </row>
    <row r="13" spans="1:20" ht="27.95" customHeight="1" x14ac:dyDescent="0.3">
      <c r="A13" s="31" t="s">
        <v>1136</v>
      </c>
      <c r="B13" s="29">
        <v>0.55347222222222225</v>
      </c>
      <c r="C13" s="31" t="s">
        <v>1137</v>
      </c>
      <c r="D13" s="31" t="s">
        <v>1138</v>
      </c>
      <c r="E13" s="31" t="s">
        <v>1139</v>
      </c>
      <c r="F13" s="31">
        <v>1733441</v>
      </c>
      <c r="G13" s="2">
        <v>235</v>
      </c>
      <c r="H13" s="86">
        <f t="shared" si="0"/>
        <v>69.117647058823522</v>
      </c>
      <c r="I13" s="3">
        <v>232</v>
      </c>
      <c r="J13" s="86">
        <f t="shared" si="1"/>
        <v>68.235294117647058</v>
      </c>
      <c r="K13" s="86">
        <v>235</v>
      </c>
      <c r="L13" s="86">
        <f t="shared" si="2"/>
        <v>69.117647058823522</v>
      </c>
      <c r="M13" s="85">
        <f t="shared" si="3"/>
        <v>702</v>
      </c>
      <c r="N13" s="86">
        <f t="shared" si="4"/>
        <v>68.82352941176471</v>
      </c>
      <c r="O13" s="65">
        <v>167</v>
      </c>
      <c r="P13" s="100">
        <v>6</v>
      </c>
      <c r="Q13" s="32"/>
      <c r="R13" s="33"/>
      <c r="T13" s="98">
        <f t="shared" si="5"/>
        <v>0.8823529411764639</v>
      </c>
    </row>
    <row r="14" spans="1:20" ht="27.95" customHeight="1" x14ac:dyDescent="0.3">
      <c r="A14" s="31" t="s">
        <v>1161</v>
      </c>
      <c r="B14" s="29">
        <v>0.54861111111111105</v>
      </c>
      <c r="C14" s="31" t="s">
        <v>1162</v>
      </c>
      <c r="D14" s="31" t="s">
        <v>1163</v>
      </c>
      <c r="E14" s="31" t="s">
        <v>1164</v>
      </c>
      <c r="F14" s="31" t="s">
        <v>1165</v>
      </c>
      <c r="G14" s="2">
        <v>245</v>
      </c>
      <c r="H14" s="86">
        <f t="shared" si="0"/>
        <v>72.058823529411768</v>
      </c>
      <c r="I14" s="3">
        <v>225.5</v>
      </c>
      <c r="J14" s="86">
        <f t="shared" si="1"/>
        <v>66.32352941176471</v>
      </c>
      <c r="K14" s="86">
        <v>229.5</v>
      </c>
      <c r="L14" s="86">
        <f t="shared" si="2"/>
        <v>67.5</v>
      </c>
      <c r="M14" s="85">
        <f t="shared" si="3"/>
        <v>700</v>
      </c>
      <c r="N14" s="86">
        <f t="shared" si="4"/>
        <v>68.627450980392155</v>
      </c>
      <c r="O14" s="65">
        <v>164</v>
      </c>
      <c r="P14" s="100">
        <v>7</v>
      </c>
      <c r="Q14" s="32"/>
      <c r="R14" s="33"/>
      <c r="T14" s="98">
        <f t="shared" si="5"/>
        <v>5.735294117647058</v>
      </c>
    </row>
    <row r="15" spans="1:20" ht="27.95" customHeight="1" x14ac:dyDescent="0.3">
      <c r="A15" s="31" t="s">
        <v>1154</v>
      </c>
      <c r="B15" s="29">
        <v>0.60277777777777775</v>
      </c>
      <c r="C15" s="31" t="s">
        <v>774</v>
      </c>
      <c r="D15" s="31" t="s">
        <v>775</v>
      </c>
      <c r="E15" s="31" t="s">
        <v>1155</v>
      </c>
      <c r="F15" s="31" t="s">
        <v>1156</v>
      </c>
      <c r="G15" s="2">
        <v>236.5</v>
      </c>
      <c r="H15" s="86">
        <f t="shared" si="0"/>
        <v>69.558823529411768</v>
      </c>
      <c r="I15" s="3">
        <v>228.5</v>
      </c>
      <c r="J15" s="86">
        <f t="shared" si="1"/>
        <v>67.205882352941188</v>
      </c>
      <c r="K15" s="86">
        <v>234</v>
      </c>
      <c r="L15" s="86">
        <f t="shared" si="2"/>
        <v>68.82352941176471</v>
      </c>
      <c r="M15" s="85">
        <f t="shared" si="3"/>
        <v>699</v>
      </c>
      <c r="N15" s="86">
        <f t="shared" si="4"/>
        <v>68.529411764705884</v>
      </c>
      <c r="O15" s="65">
        <v>164</v>
      </c>
      <c r="P15" s="100">
        <v>8</v>
      </c>
      <c r="Q15" s="32"/>
      <c r="R15" s="33"/>
      <c r="T15" s="98">
        <f t="shared" si="5"/>
        <v>2.3529411764705799</v>
      </c>
    </row>
    <row r="16" spans="1:20" ht="27.95" customHeight="1" x14ac:dyDescent="0.3">
      <c r="A16" s="31" t="s">
        <v>1123</v>
      </c>
      <c r="B16" s="29">
        <v>0.69861111111111107</v>
      </c>
      <c r="C16" s="31" t="s">
        <v>1124</v>
      </c>
      <c r="D16" s="31" t="s">
        <v>1125</v>
      </c>
      <c r="E16" s="31" t="s">
        <v>1126</v>
      </c>
      <c r="F16" s="31" t="s">
        <v>1127</v>
      </c>
      <c r="G16" s="2">
        <v>236</v>
      </c>
      <c r="H16" s="86">
        <f t="shared" si="0"/>
        <v>69.411764705882348</v>
      </c>
      <c r="I16" s="3">
        <v>230.5</v>
      </c>
      <c r="J16" s="86">
        <f t="shared" si="1"/>
        <v>67.794117647058826</v>
      </c>
      <c r="K16" s="86">
        <v>230</v>
      </c>
      <c r="L16" s="86">
        <f t="shared" si="2"/>
        <v>67.64705882352942</v>
      </c>
      <c r="M16" s="85">
        <f t="shared" si="3"/>
        <v>696.5</v>
      </c>
      <c r="N16" s="86">
        <f t="shared" si="4"/>
        <v>68.284313725490193</v>
      </c>
      <c r="O16" s="72">
        <v>164</v>
      </c>
      <c r="P16" s="100">
        <v>9</v>
      </c>
      <c r="Q16" s="32"/>
      <c r="R16" s="33"/>
      <c r="T16" s="98">
        <f t="shared" si="5"/>
        <v>1.7647058823529278</v>
      </c>
    </row>
    <row r="17" spans="1:20" ht="27.95" customHeight="1" x14ac:dyDescent="0.3">
      <c r="A17" s="31" t="s">
        <v>1145</v>
      </c>
      <c r="B17" s="29">
        <v>0.68402777777777779</v>
      </c>
      <c r="C17" s="31" t="s">
        <v>1146</v>
      </c>
      <c r="D17" s="31" t="s">
        <v>1147</v>
      </c>
      <c r="E17" s="31" t="s">
        <v>1148</v>
      </c>
      <c r="F17" s="31">
        <v>1531774</v>
      </c>
      <c r="G17" s="2">
        <v>236</v>
      </c>
      <c r="H17" s="86">
        <f t="shared" si="0"/>
        <v>69.411764705882348</v>
      </c>
      <c r="I17" s="3">
        <v>216.5</v>
      </c>
      <c r="J17" s="86">
        <f t="shared" si="1"/>
        <v>63.67647058823529</v>
      </c>
      <c r="K17" s="86">
        <v>238.5</v>
      </c>
      <c r="L17" s="86">
        <f t="shared" si="2"/>
        <v>70.147058823529406</v>
      </c>
      <c r="M17" s="85">
        <f t="shared" si="3"/>
        <v>691</v>
      </c>
      <c r="N17" s="86">
        <f t="shared" si="4"/>
        <v>67.745098039215691</v>
      </c>
      <c r="O17" s="72">
        <v>169</v>
      </c>
      <c r="P17" s="100">
        <v>10</v>
      </c>
      <c r="Q17" s="32"/>
      <c r="R17" s="33"/>
      <c r="T17" s="98">
        <f t="shared" si="5"/>
        <v>6.470588235294116</v>
      </c>
    </row>
    <row r="18" spans="1:20" ht="27.95" customHeight="1" x14ac:dyDescent="0.3">
      <c r="A18" s="31" t="s">
        <v>1083</v>
      </c>
      <c r="B18" s="29">
        <v>0.57361111111111118</v>
      </c>
      <c r="C18" s="31" t="s">
        <v>1084</v>
      </c>
      <c r="D18" s="31" t="s">
        <v>1085</v>
      </c>
      <c r="E18" s="31" t="s">
        <v>1086</v>
      </c>
      <c r="F18" s="31" t="s">
        <v>1087</v>
      </c>
      <c r="G18" s="2">
        <v>227.5</v>
      </c>
      <c r="H18" s="86">
        <f t="shared" si="0"/>
        <v>66.911764705882348</v>
      </c>
      <c r="I18" s="3">
        <v>230.5</v>
      </c>
      <c r="J18" s="86">
        <f t="shared" si="1"/>
        <v>67.794117647058826</v>
      </c>
      <c r="K18" s="86">
        <v>232.5</v>
      </c>
      <c r="L18" s="86">
        <f t="shared" si="2"/>
        <v>68.382352941176478</v>
      </c>
      <c r="M18" s="85">
        <f t="shared" si="3"/>
        <v>690.5</v>
      </c>
      <c r="N18" s="86">
        <f t="shared" si="4"/>
        <v>67.696078431372555</v>
      </c>
      <c r="O18" s="65">
        <v>166</v>
      </c>
      <c r="P18" s="100"/>
      <c r="Q18" s="32"/>
      <c r="R18" s="33"/>
      <c r="T18" s="98">
        <f t="shared" si="5"/>
        <v>1.4705882352941302</v>
      </c>
    </row>
    <row r="19" spans="1:20" ht="27.95" customHeight="1" x14ac:dyDescent="0.3">
      <c r="A19" s="31" t="s">
        <v>1103</v>
      </c>
      <c r="B19" s="29">
        <v>0.61249999999999993</v>
      </c>
      <c r="C19" s="31" t="s">
        <v>1104</v>
      </c>
      <c r="D19" s="31" t="s">
        <v>1105</v>
      </c>
      <c r="E19" s="31" t="s">
        <v>1106</v>
      </c>
      <c r="F19" s="31" t="s">
        <v>1107</v>
      </c>
      <c r="G19" s="2">
        <v>229.5</v>
      </c>
      <c r="H19" s="86">
        <f t="shared" si="0"/>
        <v>67.5</v>
      </c>
      <c r="I19" s="3">
        <v>232.5</v>
      </c>
      <c r="J19" s="86">
        <f t="shared" si="1"/>
        <v>68.382352941176478</v>
      </c>
      <c r="K19" s="86">
        <v>228</v>
      </c>
      <c r="L19" s="86">
        <f t="shared" si="2"/>
        <v>67.058823529411754</v>
      </c>
      <c r="M19" s="85">
        <f t="shared" si="3"/>
        <v>690</v>
      </c>
      <c r="N19" s="86">
        <f t="shared" si="4"/>
        <v>67.64705882352942</v>
      </c>
      <c r="O19" s="65">
        <v>164</v>
      </c>
      <c r="P19" s="100"/>
      <c r="Q19" s="32"/>
      <c r="R19" s="33"/>
      <c r="T19" s="98">
        <f t="shared" si="5"/>
        <v>1.3235294117647243</v>
      </c>
    </row>
    <row r="20" spans="1:20" ht="27.95" customHeight="1" x14ac:dyDescent="0.3">
      <c r="A20" s="31" t="s">
        <v>1098</v>
      </c>
      <c r="B20" s="29">
        <v>0.60763888888888895</v>
      </c>
      <c r="C20" s="31" t="s">
        <v>1099</v>
      </c>
      <c r="D20" s="31" t="s">
        <v>1100</v>
      </c>
      <c r="E20" s="31" t="s">
        <v>1101</v>
      </c>
      <c r="F20" s="31" t="s">
        <v>1102</v>
      </c>
      <c r="G20" s="2">
        <v>226</v>
      </c>
      <c r="H20" s="86">
        <f t="shared" si="0"/>
        <v>66.470588235294116</v>
      </c>
      <c r="I20" s="3">
        <v>225</v>
      </c>
      <c r="J20" s="86">
        <f t="shared" si="1"/>
        <v>66.17647058823529</v>
      </c>
      <c r="K20" s="86">
        <v>239</v>
      </c>
      <c r="L20" s="86">
        <f t="shared" si="2"/>
        <v>70.294117647058812</v>
      </c>
      <c r="M20" s="85">
        <f t="shared" si="3"/>
        <v>690</v>
      </c>
      <c r="N20" s="86">
        <f t="shared" si="4"/>
        <v>67.64705882352942</v>
      </c>
      <c r="O20" s="65">
        <v>163</v>
      </c>
      <c r="P20" s="100"/>
      <c r="Q20" s="32"/>
      <c r="R20" s="33"/>
      <c r="T20" s="98">
        <f t="shared" si="5"/>
        <v>4.1176470588235219</v>
      </c>
    </row>
    <row r="21" spans="1:20" ht="27.95" customHeight="1" x14ac:dyDescent="0.3">
      <c r="A21" s="31">
        <v>393</v>
      </c>
      <c r="B21" s="29">
        <v>0.51458333333333328</v>
      </c>
      <c r="C21" s="102" t="s">
        <v>774</v>
      </c>
      <c r="D21" s="102" t="s">
        <v>775</v>
      </c>
      <c r="E21" s="102" t="s">
        <v>776</v>
      </c>
      <c r="F21" s="102" t="s">
        <v>777</v>
      </c>
      <c r="G21" s="2">
        <v>227</v>
      </c>
      <c r="H21" s="86">
        <f t="shared" si="0"/>
        <v>66.764705882352942</v>
      </c>
      <c r="I21" s="3">
        <v>226</v>
      </c>
      <c r="J21" s="86">
        <f t="shared" si="1"/>
        <v>66.470588235294116</v>
      </c>
      <c r="K21" s="86">
        <v>232</v>
      </c>
      <c r="L21" s="86">
        <f t="shared" si="2"/>
        <v>68.235294117647058</v>
      </c>
      <c r="M21" s="85">
        <f t="shared" si="3"/>
        <v>685</v>
      </c>
      <c r="N21" s="86">
        <f t="shared" si="4"/>
        <v>67.156862745098039</v>
      </c>
      <c r="O21" s="65">
        <v>162</v>
      </c>
      <c r="P21" s="100"/>
      <c r="Q21" s="32"/>
      <c r="R21" s="33"/>
      <c r="T21" s="98">
        <f t="shared" si="5"/>
        <v>1.764705882352942</v>
      </c>
    </row>
    <row r="22" spans="1:20" ht="27.95" customHeight="1" x14ac:dyDescent="0.3">
      <c r="A22" s="31" t="s">
        <v>1128</v>
      </c>
      <c r="B22" s="29">
        <v>0.70347222222222217</v>
      </c>
      <c r="C22" s="31" t="s">
        <v>1129</v>
      </c>
      <c r="D22" s="31" t="s">
        <v>1130</v>
      </c>
      <c r="E22" s="31" t="s">
        <v>1131</v>
      </c>
      <c r="F22" s="31" t="s">
        <v>1132</v>
      </c>
      <c r="G22" s="2">
        <v>223.5</v>
      </c>
      <c r="H22" s="86">
        <f t="shared" si="0"/>
        <v>65.735294117647058</v>
      </c>
      <c r="I22" s="3">
        <v>226.5</v>
      </c>
      <c r="J22" s="86">
        <f t="shared" si="1"/>
        <v>66.617647058823522</v>
      </c>
      <c r="K22" s="86">
        <v>227</v>
      </c>
      <c r="L22" s="86">
        <f t="shared" si="2"/>
        <v>66.764705882352942</v>
      </c>
      <c r="M22" s="85">
        <f t="shared" si="3"/>
        <v>677</v>
      </c>
      <c r="N22" s="86">
        <f t="shared" si="4"/>
        <v>66.372549019607845</v>
      </c>
      <c r="O22" s="72">
        <v>155</v>
      </c>
      <c r="P22" s="100"/>
      <c r="Q22" s="32"/>
      <c r="R22" s="33"/>
      <c r="T22" s="98">
        <f t="shared" si="5"/>
        <v>1.029411764705884</v>
      </c>
    </row>
    <row r="23" spans="1:20" ht="27.95" customHeight="1" x14ac:dyDescent="0.3">
      <c r="A23" s="31" t="s">
        <v>1093</v>
      </c>
      <c r="B23" s="29">
        <v>0.58819444444444446</v>
      </c>
      <c r="C23" s="31" t="s">
        <v>1094</v>
      </c>
      <c r="D23" s="31" t="s">
        <v>1095</v>
      </c>
      <c r="E23" s="31" t="s">
        <v>1096</v>
      </c>
      <c r="F23" s="31" t="s">
        <v>1097</v>
      </c>
      <c r="G23" s="2">
        <v>226.5</v>
      </c>
      <c r="H23" s="86">
        <f t="shared" si="0"/>
        <v>66.617647058823522</v>
      </c>
      <c r="I23" s="3">
        <v>221.5</v>
      </c>
      <c r="J23" s="86">
        <f t="shared" si="1"/>
        <v>65.14705882352942</v>
      </c>
      <c r="K23" s="86">
        <v>227.5</v>
      </c>
      <c r="L23" s="86">
        <f t="shared" si="2"/>
        <v>66.911764705882348</v>
      </c>
      <c r="M23" s="85">
        <f t="shared" si="3"/>
        <v>675.5</v>
      </c>
      <c r="N23" s="86">
        <f t="shared" si="4"/>
        <v>66.225490196078425</v>
      </c>
      <c r="O23" s="65">
        <v>159</v>
      </c>
      <c r="P23" s="100"/>
      <c r="Q23" s="32"/>
      <c r="R23" s="33"/>
      <c r="T23" s="98">
        <f t="shared" si="5"/>
        <v>1.7647058823529278</v>
      </c>
    </row>
    <row r="24" spans="1:20" ht="27.95" customHeight="1" x14ac:dyDescent="0.3">
      <c r="A24" s="31" t="s">
        <v>903</v>
      </c>
      <c r="B24" s="29">
        <v>0.52916666666666667</v>
      </c>
      <c r="C24" s="31" t="s">
        <v>904</v>
      </c>
      <c r="D24" s="31" t="s">
        <v>905</v>
      </c>
      <c r="E24" s="31" t="s">
        <v>906</v>
      </c>
      <c r="F24" s="31" t="s">
        <v>907</v>
      </c>
      <c r="G24" s="2">
        <v>219</v>
      </c>
      <c r="H24" s="86">
        <f t="shared" si="0"/>
        <v>64.411764705882362</v>
      </c>
      <c r="I24" s="3">
        <v>227</v>
      </c>
      <c r="J24" s="86">
        <f t="shared" si="1"/>
        <v>66.764705882352942</v>
      </c>
      <c r="K24" s="86">
        <v>228</v>
      </c>
      <c r="L24" s="86">
        <f t="shared" si="2"/>
        <v>67.058823529411754</v>
      </c>
      <c r="M24" s="85">
        <f t="shared" si="3"/>
        <v>674</v>
      </c>
      <c r="N24" s="86">
        <f t="shared" si="4"/>
        <v>66.078431372549019</v>
      </c>
      <c r="O24" s="65">
        <v>159</v>
      </c>
      <c r="P24" s="100"/>
      <c r="Q24" s="32"/>
      <c r="R24" s="33"/>
      <c r="T24" s="98">
        <f t="shared" si="5"/>
        <v>2.6470588235293917</v>
      </c>
    </row>
    <row r="25" spans="1:20" ht="27.95" customHeight="1" x14ac:dyDescent="0.3">
      <c r="A25" s="31">
        <v>226</v>
      </c>
      <c r="B25" s="29">
        <v>0.52430555555555558</v>
      </c>
      <c r="C25" s="31" t="s">
        <v>761</v>
      </c>
      <c r="D25" s="31" t="s">
        <v>762</v>
      </c>
      <c r="E25" s="31" t="s">
        <v>763</v>
      </c>
      <c r="F25" s="31" t="s">
        <v>764</v>
      </c>
      <c r="G25" s="2">
        <v>218</v>
      </c>
      <c r="H25" s="86">
        <f t="shared" si="0"/>
        <v>64.117647058823536</v>
      </c>
      <c r="I25" s="3">
        <v>224.5</v>
      </c>
      <c r="J25" s="86">
        <f t="shared" si="1"/>
        <v>66.029411764705884</v>
      </c>
      <c r="K25" s="86">
        <v>227</v>
      </c>
      <c r="L25" s="86">
        <f t="shared" si="2"/>
        <v>66.764705882352942</v>
      </c>
      <c r="M25" s="85">
        <f t="shared" si="3"/>
        <v>669.5</v>
      </c>
      <c r="N25" s="86">
        <f t="shared" si="4"/>
        <v>65.637254901960787</v>
      </c>
      <c r="O25" s="65">
        <v>158</v>
      </c>
      <c r="P25" s="100"/>
      <c r="Q25" s="32"/>
      <c r="R25" s="33"/>
      <c r="T25" s="98">
        <f t="shared" si="5"/>
        <v>2.6470588235294059</v>
      </c>
    </row>
    <row r="26" spans="1:20" ht="27.95" customHeight="1" x14ac:dyDescent="0.3">
      <c r="A26" s="31" t="s">
        <v>1088</v>
      </c>
      <c r="B26" s="29">
        <v>0.57847222222222217</v>
      </c>
      <c r="C26" s="31" t="s">
        <v>1089</v>
      </c>
      <c r="D26" s="31" t="s">
        <v>1090</v>
      </c>
      <c r="E26" s="31" t="s">
        <v>1091</v>
      </c>
      <c r="F26" s="31" t="s">
        <v>1092</v>
      </c>
      <c r="G26" s="2">
        <v>228.5</v>
      </c>
      <c r="H26" s="86">
        <f t="shared" si="0"/>
        <v>67.205882352941188</v>
      </c>
      <c r="I26" s="3">
        <v>212.5</v>
      </c>
      <c r="J26" s="86">
        <f t="shared" si="1"/>
        <v>62.5</v>
      </c>
      <c r="K26" s="86">
        <v>225</v>
      </c>
      <c r="L26" s="86">
        <f t="shared" si="2"/>
        <v>66.17647058823529</v>
      </c>
      <c r="M26" s="85">
        <f t="shared" si="3"/>
        <v>666</v>
      </c>
      <c r="N26" s="86">
        <f t="shared" si="4"/>
        <v>65.294117647058826</v>
      </c>
      <c r="O26" s="65">
        <v>156</v>
      </c>
      <c r="P26" s="100"/>
      <c r="Q26" s="32"/>
      <c r="R26" s="33"/>
      <c r="T26" s="98">
        <f t="shared" si="5"/>
        <v>4.7058823529411882</v>
      </c>
    </row>
    <row r="27" spans="1:20" ht="27.95" customHeight="1" x14ac:dyDescent="0.3">
      <c r="A27" s="31" t="s">
        <v>821</v>
      </c>
      <c r="B27" s="29">
        <v>0.54375000000000007</v>
      </c>
      <c r="C27" s="31" t="s">
        <v>822</v>
      </c>
      <c r="D27" s="31" t="s">
        <v>823</v>
      </c>
      <c r="E27" s="31" t="s">
        <v>824</v>
      </c>
      <c r="F27" s="31" t="s">
        <v>825</v>
      </c>
      <c r="G27" s="2">
        <v>224</v>
      </c>
      <c r="H27" s="86">
        <f t="shared" si="0"/>
        <v>65.882352941176464</v>
      </c>
      <c r="I27" s="3">
        <v>215</v>
      </c>
      <c r="J27" s="86">
        <f t="shared" si="1"/>
        <v>63.235294117647058</v>
      </c>
      <c r="K27" s="86">
        <v>219.5</v>
      </c>
      <c r="L27" s="86">
        <f t="shared" si="2"/>
        <v>64.558823529411768</v>
      </c>
      <c r="M27" s="85">
        <f t="shared" si="3"/>
        <v>658.5</v>
      </c>
      <c r="N27" s="86">
        <f t="shared" si="4"/>
        <v>64.558823529411768</v>
      </c>
      <c r="O27" s="65">
        <v>159</v>
      </c>
      <c r="P27" s="100"/>
      <c r="Q27" s="32"/>
      <c r="R27" s="33"/>
      <c r="T27" s="98">
        <f t="shared" si="5"/>
        <v>2.6470588235294059</v>
      </c>
    </row>
    <row r="28" spans="1:20" ht="27.95" customHeight="1" x14ac:dyDescent="0.3">
      <c r="A28" s="31" t="s">
        <v>1207</v>
      </c>
      <c r="B28" s="29">
        <v>0.59305555555555556</v>
      </c>
      <c r="C28" s="31" t="s">
        <v>1176</v>
      </c>
      <c r="D28" s="31" t="s">
        <v>1177</v>
      </c>
      <c r="E28" s="31" t="s">
        <v>1181</v>
      </c>
      <c r="F28" s="31" t="s">
        <v>1182</v>
      </c>
      <c r="G28" s="2">
        <v>225.5</v>
      </c>
      <c r="H28" s="86">
        <f t="shared" si="0"/>
        <v>66.32352941176471</v>
      </c>
      <c r="I28" s="3">
        <v>209.5</v>
      </c>
      <c r="J28" s="86">
        <f t="shared" si="1"/>
        <v>61.617647058823536</v>
      </c>
      <c r="K28" s="86">
        <v>221</v>
      </c>
      <c r="L28" s="86">
        <f t="shared" si="2"/>
        <v>65</v>
      </c>
      <c r="M28" s="85">
        <f t="shared" si="3"/>
        <v>656</v>
      </c>
      <c r="N28" s="86">
        <f t="shared" si="4"/>
        <v>64.313725490196077</v>
      </c>
      <c r="O28" s="65">
        <v>153</v>
      </c>
      <c r="P28" s="100"/>
      <c r="Q28" s="32"/>
      <c r="R28" s="33"/>
      <c r="T28" s="98">
        <f t="shared" si="5"/>
        <v>4.705882352941174</v>
      </c>
    </row>
    <row r="29" spans="1:20" ht="27.95" customHeight="1" x14ac:dyDescent="0.3">
      <c r="A29" s="31" t="s">
        <v>677</v>
      </c>
      <c r="B29" s="29">
        <v>0.68888888888888899</v>
      </c>
      <c r="C29" s="31" t="s">
        <v>678</v>
      </c>
      <c r="D29" s="31" t="s">
        <v>679</v>
      </c>
      <c r="E29" s="31" t="s">
        <v>680</v>
      </c>
      <c r="F29" s="31" t="s">
        <v>1078</v>
      </c>
      <c r="G29" s="2">
        <v>216.5</v>
      </c>
      <c r="H29" s="86">
        <f t="shared" si="0"/>
        <v>63.67647058823529</v>
      </c>
      <c r="I29" s="3">
        <v>217</v>
      </c>
      <c r="J29" s="86">
        <f t="shared" si="1"/>
        <v>63.823529411764703</v>
      </c>
      <c r="K29" s="86">
        <v>221</v>
      </c>
      <c r="L29" s="86">
        <f t="shared" si="2"/>
        <v>65</v>
      </c>
      <c r="M29" s="85">
        <f t="shared" si="3"/>
        <v>654.5</v>
      </c>
      <c r="N29" s="86">
        <f t="shared" si="4"/>
        <v>64.166666666666671</v>
      </c>
      <c r="O29" s="72">
        <v>153</v>
      </c>
      <c r="P29" s="100"/>
      <c r="Q29" s="32"/>
      <c r="R29" s="33"/>
      <c r="T29" s="98">
        <f t="shared" si="5"/>
        <v>1.3235294117647101</v>
      </c>
    </row>
    <row r="30" spans="1:20" ht="27.95" customHeight="1" x14ac:dyDescent="0.3">
      <c r="A30" s="31" t="s">
        <v>1140</v>
      </c>
      <c r="B30" s="29">
        <v>0.55833333333333335</v>
      </c>
      <c r="C30" s="31" t="s">
        <v>1141</v>
      </c>
      <c r="D30" s="31" t="s">
        <v>1142</v>
      </c>
      <c r="E30" s="31" t="s">
        <v>1143</v>
      </c>
      <c r="F30" s="31" t="s">
        <v>1144</v>
      </c>
      <c r="G30" s="2">
        <v>220</v>
      </c>
      <c r="H30" s="86">
        <f t="shared" si="0"/>
        <v>64.705882352941174</v>
      </c>
      <c r="I30" s="3">
        <v>211</v>
      </c>
      <c r="J30" s="86">
        <f t="shared" si="1"/>
        <v>62.058823529411768</v>
      </c>
      <c r="K30" s="86">
        <v>221</v>
      </c>
      <c r="L30" s="86">
        <f t="shared" si="2"/>
        <v>65</v>
      </c>
      <c r="M30" s="85">
        <f t="shared" si="3"/>
        <v>652</v>
      </c>
      <c r="N30" s="86">
        <f t="shared" si="4"/>
        <v>63.921568627450974</v>
      </c>
      <c r="O30" s="65">
        <v>157</v>
      </c>
      <c r="P30" s="100"/>
      <c r="Q30" s="32"/>
      <c r="R30" s="33"/>
      <c r="T30" s="98">
        <f t="shared" si="5"/>
        <v>2.941176470588232</v>
      </c>
    </row>
    <row r="31" spans="1:20" ht="27.95" customHeight="1" x14ac:dyDescent="0.3">
      <c r="A31" s="31">
        <v>151</v>
      </c>
      <c r="B31" s="29">
        <v>0.53888888888888886</v>
      </c>
      <c r="C31" s="31" t="s">
        <v>832</v>
      </c>
      <c r="D31" s="31" t="s">
        <v>833</v>
      </c>
      <c r="E31" s="31" t="s">
        <v>834</v>
      </c>
      <c r="F31" s="31" t="s">
        <v>835</v>
      </c>
      <c r="G31" s="2">
        <v>214</v>
      </c>
      <c r="H31" s="86">
        <f t="shared" si="0"/>
        <v>62.941176470588232</v>
      </c>
      <c r="I31" s="3">
        <v>209</v>
      </c>
      <c r="J31" s="86">
        <f t="shared" si="1"/>
        <v>61.470588235294123</v>
      </c>
      <c r="K31" s="86">
        <v>222</v>
      </c>
      <c r="L31" s="86">
        <f t="shared" si="2"/>
        <v>65.294117647058826</v>
      </c>
      <c r="M31" s="85">
        <f t="shared" si="3"/>
        <v>645</v>
      </c>
      <c r="N31" s="86">
        <f t="shared" si="4"/>
        <v>63.235294117647058</v>
      </c>
      <c r="O31" s="65">
        <v>157</v>
      </c>
      <c r="P31" s="100"/>
      <c r="Q31" s="32"/>
      <c r="R31" s="33"/>
      <c r="T31" s="98">
        <f t="shared" si="5"/>
        <v>3.823529411764703</v>
      </c>
    </row>
    <row r="32" spans="1:20" ht="27.95" customHeight="1" x14ac:dyDescent="0.3">
      <c r="A32" s="31" t="s">
        <v>1183</v>
      </c>
      <c r="B32" s="29">
        <v>0.6645833333333333</v>
      </c>
      <c r="C32" s="31" t="s">
        <v>1189</v>
      </c>
      <c r="D32" s="31" t="s">
        <v>1190</v>
      </c>
      <c r="E32" s="31" t="s">
        <v>1191</v>
      </c>
      <c r="F32" s="31" t="s">
        <v>1192</v>
      </c>
      <c r="G32" s="2">
        <v>219</v>
      </c>
      <c r="H32" s="86">
        <f t="shared" si="0"/>
        <v>64.411764705882362</v>
      </c>
      <c r="I32" s="3">
        <v>211.5</v>
      </c>
      <c r="J32" s="86">
        <f t="shared" si="1"/>
        <v>62.205882352941174</v>
      </c>
      <c r="K32" s="86">
        <v>212.5</v>
      </c>
      <c r="L32" s="86">
        <f t="shared" si="2"/>
        <v>62.5</v>
      </c>
      <c r="M32" s="85">
        <f t="shared" si="3"/>
        <v>643</v>
      </c>
      <c r="N32" s="86">
        <f t="shared" si="4"/>
        <v>63.03921568627451</v>
      </c>
      <c r="O32" s="65">
        <v>151</v>
      </c>
      <c r="P32" s="100"/>
      <c r="Q32" s="32"/>
      <c r="R32" s="33"/>
      <c r="T32" s="98">
        <f t="shared" si="5"/>
        <v>2.2058823529411882</v>
      </c>
    </row>
    <row r="33" spans="1:20" ht="27.95" customHeight="1" x14ac:dyDescent="0.3">
      <c r="A33" s="31">
        <v>170</v>
      </c>
      <c r="B33" s="29">
        <v>0.50972222222222219</v>
      </c>
      <c r="C33" s="31" t="s">
        <v>1176</v>
      </c>
      <c r="D33" s="31" t="s">
        <v>1177</v>
      </c>
      <c r="E33" s="31" t="s">
        <v>1178</v>
      </c>
      <c r="F33" s="31" t="s">
        <v>1179</v>
      </c>
      <c r="G33" s="2">
        <v>203.5</v>
      </c>
      <c r="H33" s="86">
        <f t="shared" si="0"/>
        <v>59.852941176470587</v>
      </c>
      <c r="I33" s="3">
        <v>214.5</v>
      </c>
      <c r="J33" s="86">
        <f t="shared" si="1"/>
        <v>63.088235294117645</v>
      </c>
      <c r="K33" s="86">
        <v>223.5</v>
      </c>
      <c r="L33" s="86">
        <f t="shared" si="2"/>
        <v>65.735294117647058</v>
      </c>
      <c r="M33" s="85">
        <f t="shared" si="3"/>
        <v>641.5</v>
      </c>
      <c r="N33" s="86">
        <f t="shared" si="4"/>
        <v>62.892156862745097</v>
      </c>
      <c r="O33" s="65">
        <v>151</v>
      </c>
      <c r="P33" s="100"/>
      <c r="Q33" s="32"/>
      <c r="R33" s="33"/>
      <c r="T33" s="98">
        <f t="shared" si="5"/>
        <v>5.882352941176471</v>
      </c>
    </row>
    <row r="34" spans="1:20" ht="27.95" customHeight="1" x14ac:dyDescent="0.3">
      <c r="A34" s="31">
        <v>410</v>
      </c>
      <c r="B34" s="29">
        <v>0.70833333333333337</v>
      </c>
      <c r="C34" s="31" t="s">
        <v>1157</v>
      </c>
      <c r="D34" s="31" t="s">
        <v>1158</v>
      </c>
      <c r="E34" s="31" t="s">
        <v>1159</v>
      </c>
      <c r="F34" s="31" t="s">
        <v>1160</v>
      </c>
      <c r="G34" s="2">
        <v>220</v>
      </c>
      <c r="H34" s="86">
        <f t="shared" si="0"/>
        <v>64.705882352941174</v>
      </c>
      <c r="I34" s="3">
        <v>207.5</v>
      </c>
      <c r="J34" s="86">
        <f t="shared" si="1"/>
        <v>61.029411764705884</v>
      </c>
      <c r="K34" s="86">
        <v>211</v>
      </c>
      <c r="L34" s="86">
        <f t="shared" si="2"/>
        <v>62.058823529411768</v>
      </c>
      <c r="M34" s="85">
        <f t="shared" si="3"/>
        <v>638.5</v>
      </c>
      <c r="N34" s="86">
        <f t="shared" si="4"/>
        <v>62.598039215686271</v>
      </c>
      <c r="O34" s="72">
        <v>151</v>
      </c>
      <c r="P34" s="100"/>
      <c r="Q34" s="32"/>
      <c r="R34" s="33"/>
      <c r="T34" s="98">
        <f t="shared" si="5"/>
        <v>3.6764705882352899</v>
      </c>
    </row>
    <row r="35" spans="1:20" ht="27.95" customHeight="1" x14ac:dyDescent="0.3">
      <c r="A35" s="31" t="s">
        <v>1149</v>
      </c>
      <c r="B35" s="29">
        <v>0.59791666666666665</v>
      </c>
      <c r="C35" s="31" t="s">
        <v>1150</v>
      </c>
      <c r="D35" s="31" t="s">
        <v>1151</v>
      </c>
      <c r="E35" s="31" t="s">
        <v>1152</v>
      </c>
      <c r="F35" s="31" t="s">
        <v>1153</v>
      </c>
      <c r="G35" s="2">
        <v>212.5</v>
      </c>
      <c r="H35" s="86">
        <f t="shared" si="0"/>
        <v>62.5</v>
      </c>
      <c r="I35" s="3">
        <v>205</v>
      </c>
      <c r="J35" s="86">
        <f t="shared" si="1"/>
        <v>60.294117647058819</v>
      </c>
      <c r="K35" s="86">
        <v>216</v>
      </c>
      <c r="L35" s="86">
        <f t="shared" si="2"/>
        <v>63.529411764705877</v>
      </c>
      <c r="M35" s="85">
        <f t="shared" si="3"/>
        <v>633.5</v>
      </c>
      <c r="N35" s="86">
        <f t="shared" si="4"/>
        <v>62.107843137254903</v>
      </c>
      <c r="O35" s="65">
        <v>153</v>
      </c>
      <c r="P35" s="100"/>
      <c r="Q35" s="32"/>
      <c r="R35" s="33"/>
      <c r="T35" s="98">
        <f t="shared" si="5"/>
        <v>3.235294117647058</v>
      </c>
    </row>
    <row r="36" spans="1:20" ht="27.95" customHeight="1" x14ac:dyDescent="0.3">
      <c r="A36" s="31" t="s">
        <v>1118</v>
      </c>
      <c r="B36" s="29">
        <v>0.62708333333333333</v>
      </c>
      <c r="C36" s="31" t="s">
        <v>733</v>
      </c>
      <c r="D36" s="31" t="s">
        <v>734</v>
      </c>
      <c r="E36" s="31" t="s">
        <v>735</v>
      </c>
      <c r="F36" s="31" t="s">
        <v>736</v>
      </c>
      <c r="G36" s="2">
        <v>204.5</v>
      </c>
      <c r="H36" s="86">
        <f t="shared" si="0"/>
        <v>60.147058823529406</v>
      </c>
      <c r="I36" s="3">
        <v>211.5</v>
      </c>
      <c r="J36" s="86">
        <f t="shared" si="1"/>
        <v>62.205882352941174</v>
      </c>
      <c r="K36" s="86">
        <v>214.5</v>
      </c>
      <c r="L36" s="86">
        <f t="shared" si="2"/>
        <v>63.088235294117645</v>
      </c>
      <c r="M36" s="85">
        <f t="shared" si="3"/>
        <v>630.5</v>
      </c>
      <c r="N36" s="86">
        <f t="shared" si="4"/>
        <v>61.813725490196077</v>
      </c>
      <c r="O36" s="65">
        <v>149</v>
      </c>
      <c r="P36" s="100"/>
      <c r="Q36" s="32"/>
      <c r="R36" s="33"/>
      <c r="T36" s="98">
        <f t="shared" si="5"/>
        <v>2.9411764705882391</v>
      </c>
    </row>
    <row r="37" spans="1:20" ht="27.95" customHeight="1" x14ac:dyDescent="0.3">
      <c r="A37" s="31" t="s">
        <v>1188</v>
      </c>
      <c r="B37" s="29">
        <v>0.6694444444444444</v>
      </c>
      <c r="C37" s="31" t="s">
        <v>1194</v>
      </c>
      <c r="D37" s="31" t="s">
        <v>1195</v>
      </c>
      <c r="E37" s="31" t="s">
        <v>1196</v>
      </c>
      <c r="F37" s="31" t="s">
        <v>1197</v>
      </c>
      <c r="G37" s="2">
        <v>212</v>
      </c>
      <c r="H37" s="86">
        <f t="shared" si="0"/>
        <v>62.352941176470587</v>
      </c>
      <c r="I37" s="3">
        <v>204</v>
      </c>
      <c r="J37" s="86">
        <f t="shared" si="1"/>
        <v>60</v>
      </c>
      <c r="K37" s="86">
        <v>206</v>
      </c>
      <c r="L37" s="86">
        <f t="shared" si="2"/>
        <v>60.588235294117645</v>
      </c>
      <c r="M37" s="85">
        <f t="shared" si="3"/>
        <v>622</v>
      </c>
      <c r="N37" s="86">
        <f t="shared" si="4"/>
        <v>60.980392156862749</v>
      </c>
      <c r="O37" s="154">
        <v>149</v>
      </c>
      <c r="P37" s="100"/>
      <c r="Q37" s="32"/>
      <c r="R37" s="33"/>
      <c r="T37" s="98">
        <f t="shared" si="5"/>
        <v>2.352941176470587</v>
      </c>
    </row>
    <row r="38" spans="1:20" ht="27.95" customHeight="1" x14ac:dyDescent="0.3">
      <c r="A38" s="31" t="s">
        <v>1166</v>
      </c>
      <c r="B38" s="29">
        <v>0.5</v>
      </c>
      <c r="C38" s="31" t="s">
        <v>1167</v>
      </c>
      <c r="D38" s="31" t="s">
        <v>1168</v>
      </c>
      <c r="E38" s="31" t="s">
        <v>1169</v>
      </c>
      <c r="F38" s="31" t="s">
        <v>1170</v>
      </c>
      <c r="G38" s="2"/>
      <c r="H38" s="86">
        <f t="shared" si="0"/>
        <v>0</v>
      </c>
      <c r="I38" s="3"/>
      <c r="J38" s="86">
        <f t="shared" si="1"/>
        <v>0</v>
      </c>
      <c r="K38" s="86"/>
      <c r="L38" s="86">
        <f t="shared" si="2"/>
        <v>0</v>
      </c>
      <c r="M38" s="85">
        <f t="shared" si="3"/>
        <v>0</v>
      </c>
      <c r="N38" s="86">
        <f t="shared" si="4"/>
        <v>0</v>
      </c>
      <c r="O38" s="151"/>
      <c r="P38" s="6" t="s">
        <v>1681</v>
      </c>
      <c r="Q38" s="152"/>
      <c r="R38" s="153"/>
      <c r="S38" s="7"/>
      <c r="T38" s="98">
        <f t="shared" si="5"/>
        <v>0</v>
      </c>
    </row>
    <row r="39" spans="1:20" ht="27.95" customHeight="1" x14ac:dyDescent="0.3">
      <c r="A39" s="31" t="s">
        <v>852</v>
      </c>
      <c r="B39" s="29">
        <v>0.50486111111111109</v>
      </c>
      <c r="C39" s="31" t="s">
        <v>853</v>
      </c>
      <c r="D39" s="31" t="s">
        <v>854</v>
      </c>
      <c r="E39" s="31" t="s">
        <v>855</v>
      </c>
      <c r="F39" s="31" t="s">
        <v>856</v>
      </c>
      <c r="G39" s="2"/>
      <c r="H39" s="86">
        <f t="shared" si="0"/>
        <v>0</v>
      </c>
      <c r="I39" s="3"/>
      <c r="J39" s="86">
        <f t="shared" si="1"/>
        <v>0</v>
      </c>
      <c r="K39" s="86"/>
      <c r="L39" s="86">
        <f t="shared" si="2"/>
        <v>0</v>
      </c>
      <c r="M39" s="85">
        <f t="shared" si="3"/>
        <v>0</v>
      </c>
      <c r="N39" s="86">
        <f t="shared" si="4"/>
        <v>0</v>
      </c>
      <c r="O39" s="150"/>
      <c r="P39" s="100" t="s">
        <v>1681</v>
      </c>
      <c r="Q39" s="32"/>
      <c r="R39" s="33"/>
      <c r="T39" s="98">
        <f t="shared" si="5"/>
        <v>0</v>
      </c>
    </row>
    <row r="40" spans="1:20" ht="27.95" customHeight="1" x14ac:dyDescent="0.3">
      <c r="A40" s="31" t="s">
        <v>890</v>
      </c>
      <c r="B40" s="29">
        <v>0.51944444444444449</v>
      </c>
      <c r="C40" s="31" t="s">
        <v>891</v>
      </c>
      <c r="D40" s="31" t="s">
        <v>892</v>
      </c>
      <c r="E40" s="31" t="s">
        <v>893</v>
      </c>
      <c r="F40" s="31" t="s">
        <v>894</v>
      </c>
      <c r="G40" s="2"/>
      <c r="H40" s="86">
        <f t="shared" si="0"/>
        <v>0</v>
      </c>
      <c r="I40" s="3"/>
      <c r="J40" s="86">
        <f t="shared" si="1"/>
        <v>0</v>
      </c>
      <c r="K40" s="86"/>
      <c r="L40" s="86">
        <f t="shared" si="2"/>
        <v>0</v>
      </c>
      <c r="M40" s="85">
        <f t="shared" si="3"/>
        <v>0</v>
      </c>
      <c r="N40" s="86">
        <f t="shared" si="4"/>
        <v>0</v>
      </c>
      <c r="O40" s="150"/>
      <c r="P40" s="100" t="s">
        <v>1681</v>
      </c>
      <c r="Q40" s="32"/>
      <c r="R40" s="33"/>
      <c r="T40" s="98">
        <f t="shared" si="5"/>
        <v>0</v>
      </c>
    </row>
    <row r="41" spans="1:20" ht="27.95" customHeight="1" x14ac:dyDescent="0.3">
      <c r="A41" s="31">
        <v>379</v>
      </c>
      <c r="B41" s="29">
        <v>0.53402777777777777</v>
      </c>
      <c r="C41" s="31" t="s">
        <v>1208</v>
      </c>
      <c r="D41" s="31" t="s">
        <v>1209</v>
      </c>
      <c r="E41" s="31" t="s">
        <v>1210</v>
      </c>
      <c r="F41" s="31" t="s">
        <v>1211</v>
      </c>
      <c r="G41" s="2"/>
      <c r="H41" s="86">
        <f t="shared" si="0"/>
        <v>0</v>
      </c>
      <c r="I41" s="3"/>
      <c r="J41" s="86">
        <f t="shared" si="1"/>
        <v>0</v>
      </c>
      <c r="K41" s="86"/>
      <c r="L41" s="86">
        <f t="shared" si="2"/>
        <v>0</v>
      </c>
      <c r="M41" s="85">
        <f t="shared" si="3"/>
        <v>0</v>
      </c>
      <c r="N41" s="86">
        <f t="shared" si="4"/>
        <v>0</v>
      </c>
      <c r="O41" s="150"/>
      <c r="P41" s="100" t="s">
        <v>1670</v>
      </c>
      <c r="Q41" s="32"/>
      <c r="R41" s="33"/>
      <c r="T41" s="98">
        <f t="shared" si="5"/>
        <v>0</v>
      </c>
    </row>
    <row r="42" spans="1:20" ht="27.95" customHeight="1" x14ac:dyDescent="0.3">
      <c r="A42" s="31"/>
      <c r="B42" s="29">
        <v>0.56319444444444444</v>
      </c>
      <c r="C42" s="57"/>
      <c r="D42" s="57"/>
      <c r="E42" s="57"/>
      <c r="F42" s="57"/>
      <c r="G42" s="2"/>
      <c r="H42" s="86">
        <f t="shared" si="0"/>
        <v>0</v>
      </c>
      <c r="I42" s="3"/>
      <c r="J42" s="86">
        <f t="shared" si="1"/>
        <v>0</v>
      </c>
      <c r="K42" s="86"/>
      <c r="L42" s="86">
        <f t="shared" si="2"/>
        <v>0</v>
      </c>
      <c r="M42" s="85">
        <f t="shared" si="3"/>
        <v>0</v>
      </c>
      <c r="N42" s="86">
        <f t="shared" si="4"/>
        <v>0</v>
      </c>
      <c r="O42" s="150"/>
      <c r="P42" s="100"/>
      <c r="Q42" s="32"/>
      <c r="R42" s="33"/>
      <c r="T42" s="98">
        <f t="shared" si="5"/>
        <v>0</v>
      </c>
    </row>
    <row r="43" spans="1:20" ht="27.95" customHeight="1" x14ac:dyDescent="0.3">
      <c r="A43" s="31" t="s">
        <v>1113</v>
      </c>
      <c r="B43" s="29">
        <v>0.62222222222222223</v>
      </c>
      <c r="C43" s="31" t="s">
        <v>1114</v>
      </c>
      <c r="D43" s="31" t="s">
        <v>1115</v>
      </c>
      <c r="E43" s="31" t="s">
        <v>1116</v>
      </c>
      <c r="F43" s="31" t="s">
        <v>1117</v>
      </c>
      <c r="G43" s="2"/>
      <c r="H43" s="86">
        <f t="shared" si="0"/>
        <v>0</v>
      </c>
      <c r="I43" s="3"/>
      <c r="J43" s="86">
        <f t="shared" si="1"/>
        <v>0</v>
      </c>
      <c r="K43" s="86"/>
      <c r="L43" s="86">
        <f t="shared" si="2"/>
        <v>0</v>
      </c>
      <c r="M43" s="85">
        <f t="shared" si="3"/>
        <v>0</v>
      </c>
      <c r="N43" s="86">
        <f t="shared" si="4"/>
        <v>0</v>
      </c>
      <c r="O43" s="150"/>
      <c r="P43" s="100" t="s">
        <v>1681</v>
      </c>
      <c r="Q43" s="32"/>
      <c r="R43" s="33"/>
      <c r="T43" s="98">
        <f t="shared" si="5"/>
        <v>0</v>
      </c>
    </row>
    <row r="44" spans="1:20" ht="27.95" customHeight="1" x14ac:dyDescent="0.3">
      <c r="A44" s="31"/>
      <c r="B44" s="29">
        <v>0.63194444444444442</v>
      </c>
      <c r="C44" s="31"/>
      <c r="D44" s="31"/>
      <c r="E44" s="31"/>
      <c r="F44" s="31"/>
      <c r="G44" s="2"/>
      <c r="H44" s="86">
        <f t="shared" si="0"/>
        <v>0</v>
      </c>
      <c r="I44" s="3"/>
      <c r="J44" s="86">
        <f t="shared" si="1"/>
        <v>0</v>
      </c>
      <c r="K44" s="86"/>
      <c r="L44" s="86">
        <f t="shared" si="2"/>
        <v>0</v>
      </c>
      <c r="M44" s="85">
        <f t="shared" si="3"/>
        <v>0</v>
      </c>
      <c r="N44" s="86">
        <f t="shared" si="4"/>
        <v>0</v>
      </c>
      <c r="O44" s="150"/>
      <c r="P44" s="100"/>
      <c r="Q44" s="32"/>
      <c r="R44" s="33"/>
      <c r="T44" s="98">
        <f t="shared" si="5"/>
        <v>0</v>
      </c>
    </row>
    <row r="45" spans="1:20" ht="27.95" customHeight="1" x14ac:dyDescent="0.3">
      <c r="A45" s="31">
        <v>232</v>
      </c>
      <c r="B45" s="29">
        <v>0.6791666666666667</v>
      </c>
      <c r="C45" s="31" t="s">
        <v>1203</v>
      </c>
      <c r="D45" s="31" t="s">
        <v>1204</v>
      </c>
      <c r="E45" s="31" t="s">
        <v>1205</v>
      </c>
      <c r="F45" s="31" t="s">
        <v>1206</v>
      </c>
      <c r="G45" s="2"/>
      <c r="H45" s="86">
        <f t="shared" si="0"/>
        <v>0</v>
      </c>
      <c r="I45" s="3"/>
      <c r="J45" s="86">
        <f t="shared" si="1"/>
        <v>0</v>
      </c>
      <c r="K45" s="86"/>
      <c r="L45" s="86">
        <f t="shared" si="2"/>
        <v>0</v>
      </c>
      <c r="M45" s="85">
        <f t="shared" si="3"/>
        <v>0</v>
      </c>
      <c r="N45" s="86">
        <f t="shared" si="4"/>
        <v>0</v>
      </c>
      <c r="O45" s="154"/>
      <c r="P45" s="100" t="s">
        <v>1687</v>
      </c>
      <c r="Q45" s="32"/>
      <c r="R45" s="33"/>
      <c r="T45" s="98">
        <f t="shared" si="5"/>
        <v>0</v>
      </c>
    </row>
    <row r="46" spans="1:20" ht="27.95" customHeight="1" x14ac:dyDescent="0.3">
      <c r="A46" s="31">
        <v>299</v>
      </c>
      <c r="B46" s="29">
        <v>0.71319444444444446</v>
      </c>
      <c r="C46" s="31" t="s">
        <v>1172</v>
      </c>
      <c r="D46" s="31" t="s">
        <v>1173</v>
      </c>
      <c r="E46" s="31" t="s">
        <v>1174</v>
      </c>
      <c r="F46" s="31" t="s">
        <v>1175</v>
      </c>
      <c r="G46" s="2"/>
      <c r="H46" s="86">
        <f t="shared" si="0"/>
        <v>0</v>
      </c>
      <c r="I46" s="3"/>
      <c r="J46" s="86">
        <f t="shared" si="1"/>
        <v>0</v>
      </c>
      <c r="K46" s="86"/>
      <c r="L46" s="86">
        <f t="shared" si="2"/>
        <v>0</v>
      </c>
      <c r="M46" s="85">
        <f t="shared" si="3"/>
        <v>0</v>
      </c>
      <c r="N46" s="86">
        <f t="shared" si="4"/>
        <v>0</v>
      </c>
      <c r="O46" s="154"/>
      <c r="P46" s="100" t="s">
        <v>1687</v>
      </c>
      <c r="Q46" s="32"/>
      <c r="R46" s="33"/>
      <c r="T46" s="98">
        <f t="shared" si="5"/>
        <v>0</v>
      </c>
    </row>
    <row r="47" spans="1:20" ht="27.95" customHeight="1" thickBot="1" x14ac:dyDescent="0.35">
      <c r="A47" s="31">
        <v>369</v>
      </c>
      <c r="B47" s="29">
        <v>0.71805555555555556</v>
      </c>
      <c r="C47" s="31" t="s">
        <v>1133</v>
      </c>
      <c r="D47" s="31" t="s">
        <v>1134</v>
      </c>
      <c r="E47" s="31" t="s">
        <v>1135</v>
      </c>
      <c r="F47" s="31">
        <v>1730216</v>
      </c>
      <c r="G47" s="2"/>
      <c r="H47" s="86">
        <f t="shared" si="0"/>
        <v>0</v>
      </c>
      <c r="I47" s="3"/>
      <c r="J47" s="86">
        <f t="shared" si="1"/>
        <v>0</v>
      </c>
      <c r="K47" s="86"/>
      <c r="L47" s="86">
        <f t="shared" si="2"/>
        <v>0</v>
      </c>
      <c r="M47" s="85">
        <f t="shared" si="3"/>
        <v>0</v>
      </c>
      <c r="N47" s="86">
        <f t="shared" si="4"/>
        <v>0</v>
      </c>
      <c r="O47" s="155"/>
      <c r="P47" s="157" t="s">
        <v>1685</v>
      </c>
      <c r="Q47" s="130"/>
      <c r="R47" s="131"/>
      <c r="T47" s="98">
        <f t="shared" si="5"/>
        <v>0</v>
      </c>
    </row>
  </sheetData>
  <sortState ref="A7:T47">
    <sortCondition descending="1" ref="N7:N47"/>
    <sortCondition descending="1" ref="O7:O47"/>
  </sortState>
  <mergeCells count="1">
    <mergeCell ref="C5:I5"/>
  </mergeCells>
  <phoneticPr fontId="0" type="noConversion"/>
  <conditionalFormatting sqref="T9:T47">
    <cfRule type="cellIs" dxfId="32" priority="5" operator="greaterThan">
      <formula>2.941</formula>
    </cfRule>
  </conditionalFormatting>
  <conditionalFormatting sqref="T9:T47">
    <cfRule type="cellIs" dxfId="31" priority="8" stopIfTrue="1" operator="greaterThan">
      <formula>6.99</formula>
    </cfRule>
  </conditionalFormatting>
  <conditionalFormatting sqref="T9:T47">
    <cfRule type="cellIs" dxfId="30" priority="7" stopIfTrue="1" operator="greaterThan">
      <formula>0.0699</formula>
    </cfRule>
  </conditionalFormatting>
  <conditionalFormatting sqref="T9:T47">
    <cfRule type="cellIs" dxfId="29" priority="6" operator="greaterThan">
      <formula>6.999</formula>
    </cfRule>
  </conditionalFormatting>
  <conditionalFormatting sqref="T8">
    <cfRule type="cellIs" dxfId="28" priority="1" operator="greaterThan">
      <formula>2.941</formula>
    </cfRule>
  </conditionalFormatting>
  <conditionalFormatting sqref="T8">
    <cfRule type="cellIs" dxfId="27" priority="4" stopIfTrue="1" operator="greaterThan">
      <formula>6.99</formula>
    </cfRule>
  </conditionalFormatting>
  <conditionalFormatting sqref="T8">
    <cfRule type="cellIs" dxfId="26" priority="3" stopIfTrue="1" operator="greaterThan">
      <formula>0.0699</formula>
    </cfRule>
  </conditionalFormatting>
  <conditionalFormatting sqref="T8">
    <cfRule type="cellIs" dxfId="25" priority="2" operator="greaterThan">
      <formula>6.999</formula>
    </cfRule>
  </conditionalFormatting>
  <pageMargins left="0.75" right="0.75" top="1" bottom="1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1:U49"/>
  <sheetViews>
    <sheetView topLeftCell="C33" zoomScale="84" zoomScaleNormal="84" workbookViewId="0">
      <selection activeCell="L11" sqref="L11"/>
    </sheetView>
  </sheetViews>
  <sheetFormatPr defaultRowHeight="18.75" x14ac:dyDescent="0.3"/>
  <cols>
    <col min="1" max="1" width="9.140625" style="9"/>
    <col min="2" max="2" width="8.42578125" style="9" customWidth="1"/>
    <col min="3" max="3" width="9.42578125" style="9" customWidth="1"/>
    <col min="4" max="4" width="28.85546875" style="9" bestFit="1" customWidth="1"/>
    <col min="5" max="5" width="12.85546875" style="9" bestFit="1" customWidth="1"/>
    <col min="6" max="6" width="33.140625" style="9" bestFit="1" customWidth="1"/>
    <col min="7" max="7" width="13.5703125" style="9" bestFit="1" customWidth="1"/>
    <col min="8" max="8" width="9.85546875" style="10" customWidth="1"/>
    <col min="9" max="9" width="11" style="77" customWidth="1"/>
    <col min="10" max="10" width="10.85546875" style="10" customWidth="1"/>
    <col min="11" max="11" width="11.140625" style="77" customWidth="1"/>
    <col min="12" max="12" width="11.42578125" style="10" customWidth="1"/>
    <col min="13" max="13" width="11.140625" style="77" customWidth="1"/>
    <col min="14" max="14" width="10.28515625" style="12" customWidth="1"/>
    <col min="15" max="15" width="10.85546875" style="67" customWidth="1"/>
    <col min="16" max="16" width="9.42578125" style="12" customWidth="1"/>
    <col min="17" max="17" width="8.28515625" style="113" customWidth="1"/>
    <col min="18" max="18" width="8.28515625" style="9" customWidth="1"/>
    <col min="19" max="19" width="7.7109375" style="9" customWidth="1"/>
    <col min="20" max="20" width="2.140625" style="9" customWidth="1"/>
    <col min="21" max="21" width="9.140625" style="14"/>
    <col min="22" max="16384" width="9.140625" style="9"/>
  </cols>
  <sheetData>
    <row r="1" spans="2:21" x14ac:dyDescent="0.3">
      <c r="B1" s="8" t="s">
        <v>1212</v>
      </c>
    </row>
    <row r="2" spans="2:21" x14ac:dyDescent="0.3">
      <c r="B2" s="8" t="s">
        <v>1</v>
      </c>
      <c r="F2" s="9" t="s">
        <v>1653</v>
      </c>
      <c r="G2" s="9" t="s">
        <v>2</v>
      </c>
      <c r="H2" s="10" t="s">
        <v>1670</v>
      </c>
      <c r="I2" s="77" t="s">
        <v>1691</v>
      </c>
      <c r="J2" s="10" t="s">
        <v>1692</v>
      </c>
    </row>
    <row r="3" spans="2:21" x14ac:dyDescent="0.3">
      <c r="B3" s="8" t="s">
        <v>4</v>
      </c>
      <c r="C3" s="9" t="s">
        <v>1213</v>
      </c>
      <c r="F3" s="43" t="s">
        <v>1623</v>
      </c>
      <c r="H3" s="10" t="s">
        <v>3</v>
      </c>
      <c r="I3" s="77" t="s">
        <v>1693</v>
      </c>
      <c r="J3" s="10" t="s">
        <v>1694</v>
      </c>
    </row>
    <row r="4" spans="2:21" x14ac:dyDescent="0.3">
      <c r="B4" s="8" t="s">
        <v>1628</v>
      </c>
      <c r="H4" s="10" t="s">
        <v>6</v>
      </c>
      <c r="I4" s="77" t="s">
        <v>1696</v>
      </c>
      <c r="J4" s="10" t="s">
        <v>1695</v>
      </c>
      <c r="P4" s="15"/>
    </row>
    <row r="5" spans="2:21" x14ac:dyDescent="0.3">
      <c r="B5" s="8"/>
      <c r="D5" s="165"/>
      <c r="E5" s="165"/>
      <c r="F5" s="165"/>
      <c r="G5" s="165"/>
      <c r="H5" s="165"/>
      <c r="I5" s="165"/>
      <c r="J5" s="165"/>
      <c r="K5" s="84"/>
      <c r="U5" s="17"/>
    </row>
    <row r="6" spans="2:21" ht="19.5" thickBot="1" x14ac:dyDescent="0.35">
      <c r="B6" s="18"/>
      <c r="C6" s="18"/>
      <c r="D6" s="18"/>
      <c r="E6" s="18"/>
      <c r="F6" s="18"/>
      <c r="G6" s="18"/>
      <c r="H6" s="19"/>
      <c r="I6" s="82"/>
      <c r="J6" s="19"/>
      <c r="K6" s="82"/>
      <c r="L6" s="19"/>
      <c r="M6" s="82"/>
      <c r="N6" s="21"/>
      <c r="O6" s="69">
        <f>340*3</f>
        <v>1020</v>
      </c>
      <c r="P6" s="21"/>
      <c r="Q6" s="114"/>
      <c r="R6" s="18"/>
      <c r="U6" s="17"/>
    </row>
    <row r="7" spans="2:21" ht="27.95" customHeight="1" x14ac:dyDescent="0.3">
      <c r="B7" s="28" t="s">
        <v>1250</v>
      </c>
      <c r="C7" s="29">
        <v>0.53611111111111109</v>
      </c>
      <c r="D7" s="28" t="s">
        <v>1251</v>
      </c>
      <c r="E7" s="28" t="s">
        <v>1252</v>
      </c>
      <c r="F7" s="28" t="s">
        <v>1253</v>
      </c>
      <c r="G7" s="28" t="s">
        <v>1254</v>
      </c>
      <c r="H7" s="105" t="s">
        <v>1650</v>
      </c>
      <c r="I7" s="106" t="e">
        <f>SUM((H7/340)*100)</f>
        <v>#VALUE!</v>
      </c>
      <c r="J7" s="105" t="s">
        <v>1650</v>
      </c>
      <c r="K7" s="106" t="e">
        <f>SUM((J7/340)*100)</f>
        <v>#VALUE!</v>
      </c>
      <c r="L7" s="105"/>
      <c r="M7" s="106">
        <f>SUM((L7/340)*100)</f>
        <v>0</v>
      </c>
      <c r="N7" s="107" t="e">
        <f>SUM(H7+J7+L7)</f>
        <v>#VALUE!</v>
      </c>
      <c r="O7" s="108" t="e">
        <f>SUM((N7/1020)*100)</f>
        <v>#VALUE!</v>
      </c>
      <c r="P7" s="107"/>
      <c r="Q7" s="115"/>
      <c r="R7" s="109"/>
      <c r="S7" s="111"/>
      <c r="U7" s="98" t="e">
        <f t="shared" ref="U7:U13" si="0">MAX(I7,K7,M7)-MIN(I7,K7,M7)</f>
        <v>#VALUE!</v>
      </c>
    </row>
    <row r="8" spans="2:21" ht="27.95" customHeight="1" x14ac:dyDescent="0.3">
      <c r="B8" s="31">
        <v>244</v>
      </c>
      <c r="C8" s="29">
        <v>0.375</v>
      </c>
      <c r="D8" s="28" t="s">
        <v>1219</v>
      </c>
      <c r="E8" s="28" t="s">
        <v>1220</v>
      </c>
      <c r="F8" s="28" t="s">
        <v>1221</v>
      </c>
      <c r="G8" s="28" t="s">
        <v>1222</v>
      </c>
      <c r="H8" s="30" t="s">
        <v>1650</v>
      </c>
      <c r="I8" s="99" t="s">
        <v>1650</v>
      </c>
      <c r="J8" s="30" t="s">
        <v>1650</v>
      </c>
      <c r="K8" s="99" t="s">
        <v>1650</v>
      </c>
      <c r="L8" s="30" t="s">
        <v>1650</v>
      </c>
      <c r="M8" s="99" t="s">
        <v>1650</v>
      </c>
      <c r="N8" s="30" t="s">
        <v>1650</v>
      </c>
      <c r="O8" s="99" t="s">
        <v>1650</v>
      </c>
      <c r="P8" s="65"/>
      <c r="Q8" s="100"/>
      <c r="R8" s="32"/>
      <c r="S8" s="33"/>
      <c r="U8" s="98">
        <f t="shared" si="0"/>
        <v>0</v>
      </c>
    </row>
    <row r="9" spans="2:21" ht="27.95" customHeight="1" x14ac:dyDescent="0.3">
      <c r="B9" s="28" t="s">
        <v>1307</v>
      </c>
      <c r="C9" s="29">
        <v>0.38611111111111113</v>
      </c>
      <c r="D9" s="28" t="s">
        <v>1308</v>
      </c>
      <c r="E9" s="28" t="s">
        <v>1309</v>
      </c>
      <c r="F9" s="28" t="s">
        <v>1310</v>
      </c>
      <c r="G9" s="28" t="s">
        <v>1311</v>
      </c>
      <c r="H9" s="30" t="s">
        <v>1650</v>
      </c>
      <c r="I9" s="99" t="s">
        <v>1650</v>
      </c>
      <c r="J9" s="30" t="s">
        <v>1650</v>
      </c>
      <c r="K9" s="99" t="s">
        <v>1650</v>
      </c>
      <c r="L9" s="30"/>
      <c r="M9" s="99" t="s">
        <v>1650</v>
      </c>
      <c r="N9" s="65" t="s">
        <v>1650</v>
      </c>
      <c r="O9" s="71" t="s">
        <v>1650</v>
      </c>
      <c r="P9" s="65" t="s">
        <v>1650</v>
      </c>
      <c r="Q9" s="100"/>
      <c r="R9" s="32"/>
      <c r="S9" s="33"/>
      <c r="U9" s="98">
        <f t="shared" si="0"/>
        <v>0</v>
      </c>
    </row>
    <row r="10" spans="2:21" ht="27.95" customHeight="1" x14ac:dyDescent="0.3">
      <c r="B10" s="28" t="s">
        <v>1274</v>
      </c>
      <c r="C10" s="29">
        <v>0.42499999999999999</v>
      </c>
      <c r="D10" s="28" t="s">
        <v>1275</v>
      </c>
      <c r="E10" s="28" t="s">
        <v>1276</v>
      </c>
      <c r="F10" s="28" t="s">
        <v>1277</v>
      </c>
      <c r="G10" s="28" t="s">
        <v>1278</v>
      </c>
      <c r="H10" s="30" t="s">
        <v>1687</v>
      </c>
      <c r="I10" s="99" t="s">
        <v>1687</v>
      </c>
      <c r="J10" s="30" t="s">
        <v>1687</v>
      </c>
      <c r="K10" s="99" t="s">
        <v>1687</v>
      </c>
      <c r="L10" s="30" t="s">
        <v>1687</v>
      </c>
      <c r="M10" s="99" t="s">
        <v>1687</v>
      </c>
      <c r="N10" s="30" t="s">
        <v>1687</v>
      </c>
      <c r="O10" s="99" t="s">
        <v>1687</v>
      </c>
      <c r="P10" s="30" t="s">
        <v>1687</v>
      </c>
      <c r="Q10" s="116" t="s">
        <v>1687</v>
      </c>
      <c r="R10" s="110" t="s">
        <v>1687</v>
      </c>
      <c r="S10" s="33"/>
      <c r="U10" s="98">
        <f t="shared" si="0"/>
        <v>0</v>
      </c>
    </row>
    <row r="11" spans="2:21" ht="27.95" customHeight="1" x14ac:dyDescent="0.3">
      <c r="B11" s="28" t="s">
        <v>1171</v>
      </c>
      <c r="C11" s="29">
        <v>0.44166666666666665</v>
      </c>
      <c r="D11" s="28" t="s">
        <v>1172</v>
      </c>
      <c r="E11" s="28" t="s">
        <v>1173</v>
      </c>
      <c r="F11" s="28" t="s">
        <v>1174</v>
      </c>
      <c r="G11" s="28" t="s">
        <v>1175</v>
      </c>
      <c r="H11" s="30" t="s">
        <v>1650</v>
      </c>
      <c r="I11" s="99" t="s">
        <v>1687</v>
      </c>
      <c r="J11" s="30" t="s">
        <v>1650</v>
      </c>
      <c r="K11" s="99" t="s">
        <v>1687</v>
      </c>
      <c r="L11" s="30"/>
      <c r="M11" s="99">
        <f>SUM((L11/340)*100)</f>
        <v>0</v>
      </c>
      <c r="N11" s="65" t="s">
        <v>1687</v>
      </c>
      <c r="O11" s="71" t="s">
        <v>1687</v>
      </c>
      <c r="P11" s="65"/>
      <c r="Q11" s="100"/>
      <c r="R11" s="32"/>
      <c r="S11" s="33"/>
      <c r="U11" s="98">
        <f t="shared" si="0"/>
        <v>0</v>
      </c>
    </row>
    <row r="12" spans="2:21" ht="27.95" customHeight="1" x14ac:dyDescent="0.3">
      <c r="B12" s="31">
        <v>420</v>
      </c>
      <c r="C12" s="29">
        <v>0.4694444444444445</v>
      </c>
      <c r="D12" s="28" t="s">
        <v>1316</v>
      </c>
      <c r="E12" s="28" t="s">
        <v>1317</v>
      </c>
      <c r="F12" s="28" t="s">
        <v>1318</v>
      </c>
      <c r="G12" s="28" t="s">
        <v>1319</v>
      </c>
      <c r="H12" s="30" t="s">
        <v>1650</v>
      </c>
      <c r="I12" s="30" t="s">
        <v>1650</v>
      </c>
      <c r="J12" s="30" t="s">
        <v>1650</v>
      </c>
      <c r="K12" s="30" t="s">
        <v>1650</v>
      </c>
      <c r="L12" s="30" t="s">
        <v>1650</v>
      </c>
      <c r="M12" s="30" t="s">
        <v>1650</v>
      </c>
      <c r="N12" s="30" t="s">
        <v>1650</v>
      </c>
      <c r="O12" s="30" t="s">
        <v>1650</v>
      </c>
      <c r="P12" s="65"/>
      <c r="Q12" s="100"/>
      <c r="R12" s="32"/>
      <c r="S12" s="33"/>
      <c r="U12" s="98">
        <f t="shared" si="0"/>
        <v>0</v>
      </c>
    </row>
    <row r="13" spans="2:21" ht="27.95" customHeight="1" x14ac:dyDescent="0.3">
      <c r="B13" s="28" t="s">
        <v>1265</v>
      </c>
      <c r="C13" s="29">
        <v>0.52500000000000002</v>
      </c>
      <c r="D13" s="28" t="s">
        <v>1266</v>
      </c>
      <c r="E13" s="28">
        <v>1917218</v>
      </c>
      <c r="F13" s="28" t="s">
        <v>1267</v>
      </c>
      <c r="G13" s="28" t="s">
        <v>1268</v>
      </c>
      <c r="H13" s="30" t="s">
        <v>1686</v>
      </c>
      <c r="I13" s="30" t="s">
        <v>1686</v>
      </c>
      <c r="J13" s="30" t="s">
        <v>1686</v>
      </c>
      <c r="K13" s="30" t="s">
        <v>1686</v>
      </c>
      <c r="L13" s="30" t="s">
        <v>1686</v>
      </c>
      <c r="M13" s="30" t="s">
        <v>1686</v>
      </c>
      <c r="N13" s="30" t="s">
        <v>1686</v>
      </c>
      <c r="O13" s="30" t="s">
        <v>1686</v>
      </c>
      <c r="P13" s="65"/>
      <c r="Q13" s="100"/>
      <c r="R13" s="32"/>
      <c r="S13" s="33"/>
      <c r="U13" s="98">
        <f t="shared" si="0"/>
        <v>0</v>
      </c>
    </row>
    <row r="14" spans="2:21" ht="27.95" customHeight="1" x14ac:dyDescent="0.3">
      <c r="B14" s="23" t="s">
        <v>8</v>
      </c>
      <c r="C14" s="23" t="s">
        <v>9</v>
      </c>
      <c r="D14" s="23" t="s">
        <v>10</v>
      </c>
      <c r="E14" s="23" t="s">
        <v>11</v>
      </c>
      <c r="F14" s="23" t="s">
        <v>12</v>
      </c>
      <c r="G14" s="23" t="s">
        <v>13</v>
      </c>
      <c r="H14" s="24" t="s">
        <v>1675</v>
      </c>
      <c r="I14" s="81" t="s">
        <v>1676</v>
      </c>
      <c r="J14" s="24" t="s">
        <v>14</v>
      </c>
      <c r="K14" s="81" t="s">
        <v>15</v>
      </c>
      <c r="L14" s="24" t="s">
        <v>16</v>
      </c>
      <c r="M14" s="81" t="s">
        <v>17</v>
      </c>
      <c r="N14" s="24" t="s">
        <v>20</v>
      </c>
      <c r="O14" s="70" t="s">
        <v>21</v>
      </c>
      <c r="P14" s="24" t="s">
        <v>22</v>
      </c>
      <c r="Q14" s="117" t="s">
        <v>23</v>
      </c>
      <c r="R14" s="50" t="s">
        <v>24</v>
      </c>
      <c r="S14" s="112" t="s">
        <v>25</v>
      </c>
    </row>
    <row r="15" spans="2:21" ht="27.95" customHeight="1" x14ac:dyDescent="0.3">
      <c r="B15" s="28">
        <v>204</v>
      </c>
      <c r="C15" s="29">
        <v>0.5805555555555556</v>
      </c>
      <c r="D15" s="28" t="s">
        <v>1280</v>
      </c>
      <c r="E15" s="28" t="s">
        <v>1281</v>
      </c>
      <c r="F15" s="28" t="s">
        <v>1282</v>
      </c>
      <c r="G15" s="28" t="s">
        <v>1283</v>
      </c>
      <c r="H15" s="30">
        <v>231.5</v>
      </c>
      <c r="I15" s="99">
        <f t="shared" ref="I15:I42" si="1">SUM((H15/340)*100)</f>
        <v>68.088235294117652</v>
      </c>
      <c r="J15" s="30">
        <v>228</v>
      </c>
      <c r="K15" s="99">
        <f t="shared" ref="K15:K42" si="2">SUM((J15/340)*100)</f>
        <v>67.058823529411754</v>
      </c>
      <c r="L15" s="30">
        <v>238.5</v>
      </c>
      <c r="M15" s="99">
        <f t="shared" ref="M15:M42" si="3">SUM((L15/340)*100)</f>
        <v>70.147058823529406</v>
      </c>
      <c r="N15" s="65">
        <f t="shared" ref="N15:N42" si="4">SUM(H15+J15+L15)</f>
        <v>698</v>
      </c>
      <c r="O15" s="71">
        <f t="shared" ref="O15:O42" si="5">SUM((N15/1020)*100)</f>
        <v>68.431372549019613</v>
      </c>
      <c r="P15" s="65">
        <v>165</v>
      </c>
      <c r="Q15" s="100">
        <v>1</v>
      </c>
      <c r="R15" s="32"/>
      <c r="S15" s="118" t="s">
        <v>1682</v>
      </c>
      <c r="U15" s="98">
        <f t="shared" ref="U15:U42" si="6">MAX(I15,K15,M15)-MIN(I15,K15,M15)</f>
        <v>3.0882352941176521</v>
      </c>
    </row>
    <row r="16" spans="2:21" ht="27.95" customHeight="1" x14ac:dyDescent="0.3">
      <c r="B16" s="31">
        <v>348</v>
      </c>
      <c r="C16" s="29">
        <v>0.54722222222222217</v>
      </c>
      <c r="D16" s="28" t="s">
        <v>1184</v>
      </c>
      <c r="E16" s="28" t="s">
        <v>1185</v>
      </c>
      <c r="F16" s="28" t="s">
        <v>1186</v>
      </c>
      <c r="G16" s="28" t="s">
        <v>1187</v>
      </c>
      <c r="H16" s="30">
        <v>234</v>
      </c>
      <c r="I16" s="99">
        <f t="shared" si="1"/>
        <v>68.82352941176471</v>
      </c>
      <c r="J16" s="30">
        <v>227</v>
      </c>
      <c r="K16" s="99">
        <f t="shared" si="2"/>
        <v>66.764705882352942</v>
      </c>
      <c r="L16" s="30">
        <v>233.5</v>
      </c>
      <c r="M16" s="99">
        <f t="shared" si="3"/>
        <v>68.67647058823529</v>
      </c>
      <c r="N16" s="65">
        <f t="shared" si="4"/>
        <v>694.5</v>
      </c>
      <c r="O16" s="71">
        <f t="shared" si="5"/>
        <v>68.088235294117652</v>
      </c>
      <c r="P16" s="65">
        <v>165</v>
      </c>
      <c r="Q16" s="100">
        <v>2</v>
      </c>
      <c r="R16" s="32"/>
      <c r="S16" s="118" t="s">
        <v>1682</v>
      </c>
      <c r="U16" s="98">
        <f t="shared" si="6"/>
        <v>2.058823529411768</v>
      </c>
    </row>
    <row r="17" spans="2:21" ht="27.95" customHeight="1" x14ac:dyDescent="0.3">
      <c r="B17" s="31">
        <v>197</v>
      </c>
      <c r="C17" s="29">
        <v>0.54166666666666663</v>
      </c>
      <c r="D17" s="28" t="s">
        <v>1298</v>
      </c>
      <c r="E17" s="28" t="s">
        <v>1299</v>
      </c>
      <c r="F17" s="28" t="s">
        <v>1302</v>
      </c>
      <c r="G17" s="28">
        <v>1833798</v>
      </c>
      <c r="H17" s="30">
        <v>229.5</v>
      </c>
      <c r="I17" s="99">
        <f t="shared" si="1"/>
        <v>67.5</v>
      </c>
      <c r="J17" s="30">
        <v>234</v>
      </c>
      <c r="K17" s="99">
        <f t="shared" si="2"/>
        <v>68.82352941176471</v>
      </c>
      <c r="L17" s="30">
        <v>226</v>
      </c>
      <c r="M17" s="99">
        <f t="shared" si="3"/>
        <v>66.470588235294116</v>
      </c>
      <c r="N17" s="65">
        <f t="shared" si="4"/>
        <v>689.5</v>
      </c>
      <c r="O17" s="71">
        <f t="shared" si="5"/>
        <v>67.598039215686285</v>
      </c>
      <c r="P17" s="65">
        <v>166</v>
      </c>
      <c r="Q17" s="100">
        <v>3</v>
      </c>
      <c r="R17" s="57"/>
      <c r="S17" s="118"/>
      <c r="U17" s="98">
        <f t="shared" si="6"/>
        <v>2.3529411764705941</v>
      </c>
    </row>
    <row r="18" spans="2:21" ht="27.95" customHeight="1" x14ac:dyDescent="0.3">
      <c r="B18" s="28" t="s">
        <v>1269</v>
      </c>
      <c r="C18" s="29">
        <v>0.41944444444444445</v>
      </c>
      <c r="D18" s="28" t="s">
        <v>1270</v>
      </c>
      <c r="E18" s="28" t="s">
        <v>1271</v>
      </c>
      <c r="F18" s="28" t="s">
        <v>1272</v>
      </c>
      <c r="G18" s="28" t="s">
        <v>1273</v>
      </c>
      <c r="H18" s="30">
        <v>227</v>
      </c>
      <c r="I18" s="99">
        <f t="shared" si="1"/>
        <v>66.764705882352942</v>
      </c>
      <c r="J18" s="30">
        <v>229</v>
      </c>
      <c r="K18" s="99">
        <f t="shared" si="2"/>
        <v>67.352941176470594</v>
      </c>
      <c r="L18" s="30">
        <v>228</v>
      </c>
      <c r="M18" s="99">
        <f t="shared" si="3"/>
        <v>67.058823529411754</v>
      </c>
      <c r="N18" s="65">
        <f t="shared" si="4"/>
        <v>684</v>
      </c>
      <c r="O18" s="71">
        <f t="shared" si="5"/>
        <v>67.058823529411754</v>
      </c>
      <c r="P18" s="65">
        <v>161</v>
      </c>
      <c r="Q18" s="100">
        <v>4</v>
      </c>
      <c r="R18" s="32"/>
      <c r="S18" s="118"/>
      <c r="U18" s="98">
        <f t="shared" si="6"/>
        <v>0.58823529411765207</v>
      </c>
    </row>
    <row r="19" spans="2:21" ht="27.95" customHeight="1" x14ac:dyDescent="0.3">
      <c r="B19" s="28" t="s">
        <v>1303</v>
      </c>
      <c r="C19" s="29">
        <v>0.43611111111111112</v>
      </c>
      <c r="D19" s="28" t="s">
        <v>1008</v>
      </c>
      <c r="E19" s="28" t="s">
        <v>1009</v>
      </c>
      <c r="F19" s="28" t="s">
        <v>1010</v>
      </c>
      <c r="G19" s="28" t="s">
        <v>1011</v>
      </c>
      <c r="H19" s="30">
        <v>223</v>
      </c>
      <c r="I19" s="99">
        <f t="shared" si="1"/>
        <v>65.588235294117652</v>
      </c>
      <c r="J19" s="30">
        <v>228.5</v>
      </c>
      <c r="K19" s="99">
        <f t="shared" si="2"/>
        <v>67.205882352941188</v>
      </c>
      <c r="L19" s="30">
        <v>226</v>
      </c>
      <c r="M19" s="99">
        <f t="shared" si="3"/>
        <v>66.470588235294116</v>
      </c>
      <c r="N19" s="65">
        <f t="shared" si="4"/>
        <v>677.5</v>
      </c>
      <c r="O19" s="71">
        <f t="shared" si="5"/>
        <v>66.421568627450981</v>
      </c>
      <c r="P19" s="65">
        <v>162</v>
      </c>
      <c r="Q19" s="100">
        <v>5</v>
      </c>
      <c r="R19" s="32"/>
      <c r="S19" s="118"/>
      <c r="U19" s="98">
        <f t="shared" si="6"/>
        <v>1.6176470588235361</v>
      </c>
    </row>
    <row r="20" spans="2:21" ht="27.95" customHeight="1" x14ac:dyDescent="0.3">
      <c r="B20" s="28">
        <v>260</v>
      </c>
      <c r="C20" s="29">
        <v>0.45277777777777778</v>
      </c>
      <c r="D20" s="28" t="s">
        <v>1104</v>
      </c>
      <c r="E20" s="28" t="s">
        <v>1105</v>
      </c>
      <c r="F20" s="28" t="s">
        <v>1106</v>
      </c>
      <c r="G20" s="28" t="s">
        <v>1107</v>
      </c>
      <c r="H20" s="30">
        <v>221.5</v>
      </c>
      <c r="I20" s="99">
        <f t="shared" si="1"/>
        <v>65.14705882352942</v>
      </c>
      <c r="J20" s="30">
        <v>231</v>
      </c>
      <c r="K20" s="99">
        <f t="shared" si="2"/>
        <v>67.941176470588232</v>
      </c>
      <c r="L20" s="30">
        <v>225</v>
      </c>
      <c r="M20" s="99">
        <f t="shared" si="3"/>
        <v>66.17647058823529</v>
      </c>
      <c r="N20" s="65">
        <f t="shared" si="4"/>
        <v>677.5</v>
      </c>
      <c r="O20" s="71">
        <f t="shared" si="5"/>
        <v>66.421568627450981</v>
      </c>
      <c r="P20" s="65">
        <v>160</v>
      </c>
      <c r="Q20" s="100">
        <v>6</v>
      </c>
      <c r="R20" s="32"/>
      <c r="S20" s="118"/>
      <c r="U20" s="98">
        <f t="shared" si="6"/>
        <v>2.7941176470588118</v>
      </c>
    </row>
    <row r="21" spans="2:21" ht="27.95" customHeight="1" x14ac:dyDescent="0.3">
      <c r="B21" s="28" t="s">
        <v>1255</v>
      </c>
      <c r="C21" s="29">
        <v>0.5083333333333333</v>
      </c>
      <c r="D21" s="28" t="s">
        <v>1256</v>
      </c>
      <c r="E21" s="28" t="s">
        <v>1257</v>
      </c>
      <c r="F21" s="28" t="s">
        <v>1258</v>
      </c>
      <c r="G21" s="28" t="s">
        <v>1259</v>
      </c>
      <c r="H21" s="30">
        <v>222</v>
      </c>
      <c r="I21" s="99">
        <f t="shared" si="1"/>
        <v>65.294117647058826</v>
      </c>
      <c r="J21" s="30">
        <v>228.5</v>
      </c>
      <c r="K21" s="99">
        <f t="shared" si="2"/>
        <v>67.205882352941188</v>
      </c>
      <c r="L21" s="30">
        <v>225.5</v>
      </c>
      <c r="M21" s="99">
        <f t="shared" si="3"/>
        <v>66.32352941176471</v>
      </c>
      <c r="N21" s="65">
        <f t="shared" si="4"/>
        <v>676</v>
      </c>
      <c r="O21" s="71">
        <f t="shared" si="5"/>
        <v>66.274509803921561</v>
      </c>
      <c r="P21" s="65">
        <v>160</v>
      </c>
      <c r="Q21" s="100">
        <v>7</v>
      </c>
      <c r="R21" s="32"/>
      <c r="S21" s="118"/>
      <c r="U21" s="98">
        <f t="shared" si="6"/>
        <v>1.9117647058823621</v>
      </c>
    </row>
    <row r="22" spans="2:21" ht="27.95" customHeight="1" x14ac:dyDescent="0.3">
      <c r="B22" s="28">
        <v>458</v>
      </c>
      <c r="C22" s="29">
        <v>0.58611111111111114</v>
      </c>
      <c r="D22" s="28" t="s">
        <v>1120</v>
      </c>
      <c r="E22" s="28" t="s">
        <v>1244</v>
      </c>
      <c r="F22" s="28" t="s">
        <v>1121</v>
      </c>
      <c r="G22" s="28" t="s">
        <v>1122</v>
      </c>
      <c r="H22" s="30">
        <v>224.5</v>
      </c>
      <c r="I22" s="99">
        <f t="shared" si="1"/>
        <v>66.029411764705884</v>
      </c>
      <c r="J22" s="30">
        <v>229.5</v>
      </c>
      <c r="K22" s="99">
        <f t="shared" si="2"/>
        <v>67.5</v>
      </c>
      <c r="L22" s="30">
        <v>222</v>
      </c>
      <c r="M22" s="99">
        <f t="shared" si="3"/>
        <v>65.294117647058826</v>
      </c>
      <c r="N22" s="65">
        <f t="shared" si="4"/>
        <v>676</v>
      </c>
      <c r="O22" s="71">
        <f t="shared" si="5"/>
        <v>66.274509803921561</v>
      </c>
      <c r="P22" s="65">
        <v>161</v>
      </c>
      <c r="Q22" s="100">
        <v>8</v>
      </c>
      <c r="R22" s="32" t="s">
        <v>1708</v>
      </c>
      <c r="S22" s="118" t="s">
        <v>1682</v>
      </c>
      <c r="U22" s="98">
        <f t="shared" si="6"/>
        <v>2.205882352941174</v>
      </c>
    </row>
    <row r="23" spans="2:21" ht="27.95" customHeight="1" x14ac:dyDescent="0.3">
      <c r="B23" s="31">
        <v>421</v>
      </c>
      <c r="C23" s="29">
        <v>0.3972222222222222</v>
      </c>
      <c r="D23" s="28" t="s">
        <v>1312</v>
      </c>
      <c r="E23" s="28" t="s">
        <v>1313</v>
      </c>
      <c r="F23" s="28" t="s">
        <v>1314</v>
      </c>
      <c r="G23" s="28" t="s">
        <v>1315</v>
      </c>
      <c r="H23" s="30">
        <v>223.5</v>
      </c>
      <c r="I23" s="99">
        <f t="shared" si="1"/>
        <v>65.735294117647058</v>
      </c>
      <c r="J23" s="30">
        <v>231.5</v>
      </c>
      <c r="K23" s="99">
        <f t="shared" si="2"/>
        <v>68.088235294117652</v>
      </c>
      <c r="L23" s="30">
        <v>220.5</v>
      </c>
      <c r="M23" s="99">
        <f t="shared" si="3"/>
        <v>64.852941176470594</v>
      </c>
      <c r="N23" s="65">
        <f t="shared" si="4"/>
        <v>675.5</v>
      </c>
      <c r="O23" s="71">
        <f t="shared" si="5"/>
        <v>66.225490196078425</v>
      </c>
      <c r="P23" s="65">
        <v>159</v>
      </c>
      <c r="Q23" s="100">
        <v>9</v>
      </c>
      <c r="R23" s="32"/>
      <c r="S23" s="33"/>
      <c r="U23" s="98">
        <f t="shared" si="6"/>
        <v>3.235294117647058</v>
      </c>
    </row>
    <row r="24" spans="2:21" ht="27.95" customHeight="1" x14ac:dyDescent="0.3">
      <c r="B24" s="28">
        <v>316</v>
      </c>
      <c r="C24" s="29">
        <v>0.43055555555555558</v>
      </c>
      <c r="D24" s="28" t="s">
        <v>1228</v>
      </c>
      <c r="E24" s="28" t="s">
        <v>1229</v>
      </c>
      <c r="F24" s="28" t="s">
        <v>1230</v>
      </c>
      <c r="G24" s="28" t="s">
        <v>1231</v>
      </c>
      <c r="H24" s="30">
        <v>218.5</v>
      </c>
      <c r="I24" s="99">
        <f t="shared" si="1"/>
        <v>64.264705882352942</v>
      </c>
      <c r="J24" s="30">
        <v>230</v>
      </c>
      <c r="K24" s="99">
        <f t="shared" si="2"/>
        <v>67.64705882352942</v>
      </c>
      <c r="L24" s="30">
        <v>226.5</v>
      </c>
      <c r="M24" s="99">
        <f t="shared" si="3"/>
        <v>66.617647058823522</v>
      </c>
      <c r="N24" s="65">
        <f t="shared" si="4"/>
        <v>675</v>
      </c>
      <c r="O24" s="71">
        <f t="shared" si="5"/>
        <v>66.17647058823529</v>
      </c>
      <c r="P24" s="65">
        <v>158</v>
      </c>
      <c r="Q24" s="100">
        <v>10</v>
      </c>
      <c r="R24" s="32"/>
      <c r="S24" s="33"/>
      <c r="U24" s="98">
        <f t="shared" si="6"/>
        <v>3.3823529411764781</v>
      </c>
    </row>
    <row r="25" spans="2:21" ht="27.95" customHeight="1" x14ac:dyDescent="0.3">
      <c r="B25" s="28">
        <v>225</v>
      </c>
      <c r="C25" s="29">
        <v>0.56944444444444442</v>
      </c>
      <c r="D25" s="28" t="s">
        <v>1232</v>
      </c>
      <c r="E25" s="28" t="s">
        <v>1233</v>
      </c>
      <c r="F25" s="28" t="s">
        <v>1234</v>
      </c>
      <c r="G25" s="28" t="s">
        <v>1235</v>
      </c>
      <c r="H25" s="30">
        <v>225</v>
      </c>
      <c r="I25" s="99">
        <f t="shared" si="1"/>
        <v>66.17647058823529</v>
      </c>
      <c r="J25" s="30">
        <v>224</v>
      </c>
      <c r="K25" s="99">
        <f t="shared" si="2"/>
        <v>65.882352941176464</v>
      </c>
      <c r="L25" s="30">
        <v>221.5</v>
      </c>
      <c r="M25" s="99">
        <f t="shared" si="3"/>
        <v>65.14705882352942</v>
      </c>
      <c r="N25" s="65">
        <f t="shared" si="4"/>
        <v>670.5</v>
      </c>
      <c r="O25" s="71">
        <f t="shared" si="5"/>
        <v>65.735294117647058</v>
      </c>
      <c r="P25" s="65">
        <v>158</v>
      </c>
      <c r="Q25" s="100"/>
      <c r="R25" s="32"/>
      <c r="S25" s="33"/>
      <c r="U25" s="98">
        <f t="shared" si="6"/>
        <v>1.0294117647058698</v>
      </c>
    </row>
    <row r="26" spans="2:21" ht="27.95" customHeight="1" x14ac:dyDescent="0.3">
      <c r="B26" s="28" t="s">
        <v>1215</v>
      </c>
      <c r="C26" s="29">
        <v>0.56388888888888888</v>
      </c>
      <c r="D26" s="28" t="s">
        <v>1216</v>
      </c>
      <c r="E26" s="28" t="s">
        <v>1217</v>
      </c>
      <c r="F26" s="28" t="s">
        <v>1218</v>
      </c>
      <c r="G26" s="28">
        <v>50415</v>
      </c>
      <c r="H26" s="30">
        <v>225.5</v>
      </c>
      <c r="I26" s="99">
        <f t="shared" si="1"/>
        <v>66.32352941176471</v>
      </c>
      <c r="J26" s="30">
        <v>228</v>
      </c>
      <c r="K26" s="99">
        <f t="shared" si="2"/>
        <v>67.058823529411754</v>
      </c>
      <c r="L26" s="30">
        <v>216</v>
      </c>
      <c r="M26" s="99">
        <f t="shared" si="3"/>
        <v>63.529411764705877</v>
      </c>
      <c r="N26" s="65">
        <f t="shared" si="4"/>
        <v>669.5</v>
      </c>
      <c r="O26" s="71">
        <f t="shared" si="5"/>
        <v>65.637254901960787</v>
      </c>
      <c r="P26" s="65">
        <v>160</v>
      </c>
      <c r="Q26" s="100"/>
      <c r="R26" s="32"/>
      <c r="S26" s="33"/>
      <c r="U26" s="98">
        <f t="shared" si="6"/>
        <v>3.5294117647058769</v>
      </c>
    </row>
    <row r="27" spans="2:21" ht="27.95" customHeight="1" x14ac:dyDescent="0.3">
      <c r="B27" s="28" t="s">
        <v>1079</v>
      </c>
      <c r="C27" s="29">
        <v>0.55833333333333335</v>
      </c>
      <c r="D27" s="28" t="s">
        <v>1080</v>
      </c>
      <c r="E27" s="28" t="s">
        <v>1214</v>
      </c>
      <c r="F27" s="28" t="s">
        <v>1081</v>
      </c>
      <c r="G27" s="28" t="s">
        <v>1082</v>
      </c>
      <c r="H27" s="30">
        <v>220</v>
      </c>
      <c r="I27" s="99">
        <f t="shared" si="1"/>
        <v>64.705882352941174</v>
      </c>
      <c r="J27" s="30">
        <v>220</v>
      </c>
      <c r="K27" s="99">
        <f t="shared" si="2"/>
        <v>64.705882352941174</v>
      </c>
      <c r="L27" s="30">
        <v>228.5</v>
      </c>
      <c r="M27" s="99">
        <f t="shared" si="3"/>
        <v>67.205882352941188</v>
      </c>
      <c r="N27" s="65">
        <f t="shared" si="4"/>
        <v>668.5</v>
      </c>
      <c r="O27" s="71">
        <f t="shared" si="5"/>
        <v>65.539215686274517</v>
      </c>
      <c r="P27" s="65">
        <v>160</v>
      </c>
      <c r="Q27" s="100"/>
      <c r="R27" s="32"/>
      <c r="S27" s="33"/>
      <c r="U27" s="98">
        <f t="shared" si="6"/>
        <v>2.5000000000000142</v>
      </c>
    </row>
    <row r="28" spans="2:21" ht="27.95" customHeight="1" x14ac:dyDescent="0.3">
      <c r="B28" s="28" t="s">
        <v>1288</v>
      </c>
      <c r="C28" s="29">
        <v>0.40277777777777773</v>
      </c>
      <c r="D28" s="28" t="s">
        <v>1289</v>
      </c>
      <c r="E28" s="28" t="s">
        <v>1290</v>
      </c>
      <c r="F28" s="28" t="s">
        <v>1291</v>
      </c>
      <c r="G28" s="28" t="s">
        <v>1292</v>
      </c>
      <c r="H28" s="30">
        <v>221</v>
      </c>
      <c r="I28" s="99">
        <f t="shared" si="1"/>
        <v>65</v>
      </c>
      <c r="J28" s="30">
        <v>228</v>
      </c>
      <c r="K28" s="99">
        <f t="shared" si="2"/>
        <v>67.058823529411754</v>
      </c>
      <c r="L28" s="30">
        <v>216</v>
      </c>
      <c r="M28" s="99">
        <f t="shared" si="3"/>
        <v>63.529411764705877</v>
      </c>
      <c r="N28" s="65">
        <f t="shared" si="4"/>
        <v>665</v>
      </c>
      <c r="O28" s="71">
        <f t="shared" si="5"/>
        <v>65.196078431372555</v>
      </c>
      <c r="P28" s="65">
        <v>158</v>
      </c>
      <c r="Q28" s="100"/>
      <c r="R28" s="32"/>
      <c r="S28" s="33"/>
      <c r="U28" s="98">
        <f t="shared" si="6"/>
        <v>3.5294117647058769</v>
      </c>
    </row>
    <row r="29" spans="2:21" ht="27.95" customHeight="1" x14ac:dyDescent="0.3">
      <c r="B29" s="28" t="s">
        <v>1198</v>
      </c>
      <c r="C29" s="29">
        <v>0.38055555555555554</v>
      </c>
      <c r="D29" s="28" t="s">
        <v>1199</v>
      </c>
      <c r="E29" s="28" t="s">
        <v>1200</v>
      </c>
      <c r="F29" s="28" t="s">
        <v>1201</v>
      </c>
      <c r="G29" s="28" t="s">
        <v>1202</v>
      </c>
      <c r="H29" s="30">
        <v>214</v>
      </c>
      <c r="I29" s="99">
        <f t="shared" si="1"/>
        <v>62.941176470588232</v>
      </c>
      <c r="J29" s="30">
        <v>236.5</v>
      </c>
      <c r="K29" s="99">
        <f t="shared" si="2"/>
        <v>69.558823529411768</v>
      </c>
      <c r="L29" s="30">
        <v>212.5</v>
      </c>
      <c r="M29" s="99">
        <f t="shared" si="3"/>
        <v>62.5</v>
      </c>
      <c r="N29" s="65">
        <f t="shared" si="4"/>
        <v>663</v>
      </c>
      <c r="O29" s="71">
        <f t="shared" si="5"/>
        <v>65</v>
      </c>
      <c r="P29" s="65">
        <v>160</v>
      </c>
      <c r="Q29" s="100"/>
      <c r="R29" s="32"/>
      <c r="S29" s="33"/>
      <c r="U29" s="98">
        <f t="shared" si="6"/>
        <v>7.058823529411768</v>
      </c>
    </row>
    <row r="30" spans="2:21" ht="27.95" customHeight="1" x14ac:dyDescent="0.3">
      <c r="B30" s="28">
        <v>148</v>
      </c>
      <c r="C30" s="29">
        <v>0.45833333333333331</v>
      </c>
      <c r="D30" s="28" t="s">
        <v>1236</v>
      </c>
      <c r="E30" s="28" t="s">
        <v>1237</v>
      </c>
      <c r="F30" s="28" t="s">
        <v>1238</v>
      </c>
      <c r="G30" s="28" t="s">
        <v>1239</v>
      </c>
      <c r="H30" s="30">
        <v>219</v>
      </c>
      <c r="I30" s="99">
        <f t="shared" si="1"/>
        <v>64.411764705882362</v>
      </c>
      <c r="J30" s="30">
        <v>222</v>
      </c>
      <c r="K30" s="99">
        <f t="shared" si="2"/>
        <v>65.294117647058826</v>
      </c>
      <c r="L30" s="30">
        <v>220</v>
      </c>
      <c r="M30" s="99">
        <f t="shared" si="3"/>
        <v>64.705882352941174</v>
      </c>
      <c r="N30" s="65">
        <f t="shared" si="4"/>
        <v>661</v>
      </c>
      <c r="O30" s="71">
        <f t="shared" si="5"/>
        <v>64.803921568627459</v>
      </c>
      <c r="P30" s="65">
        <v>159</v>
      </c>
      <c r="Q30" s="100"/>
      <c r="R30" s="32"/>
      <c r="S30" s="33"/>
      <c r="U30" s="98">
        <f t="shared" si="6"/>
        <v>0.8823529411764639</v>
      </c>
    </row>
    <row r="31" spans="2:21" ht="27.95" customHeight="1" x14ac:dyDescent="0.3">
      <c r="B31" s="31">
        <v>259</v>
      </c>
      <c r="C31" s="29">
        <v>0.50277777777777777</v>
      </c>
      <c r="D31" s="28" t="s">
        <v>1284</v>
      </c>
      <c r="E31" s="28" t="s">
        <v>1285</v>
      </c>
      <c r="F31" s="28" t="s">
        <v>1286</v>
      </c>
      <c r="G31" s="28" t="s">
        <v>1287</v>
      </c>
      <c r="H31" s="30">
        <v>216</v>
      </c>
      <c r="I31" s="99">
        <f t="shared" si="1"/>
        <v>63.529411764705877</v>
      </c>
      <c r="J31" s="30">
        <v>223.5</v>
      </c>
      <c r="K31" s="99">
        <f t="shared" si="2"/>
        <v>65.735294117647058</v>
      </c>
      <c r="L31" s="30">
        <v>221.5</v>
      </c>
      <c r="M31" s="99">
        <f t="shared" si="3"/>
        <v>65.14705882352942</v>
      </c>
      <c r="N31" s="65">
        <f t="shared" si="4"/>
        <v>661</v>
      </c>
      <c r="O31" s="71">
        <f t="shared" si="5"/>
        <v>64.803921568627459</v>
      </c>
      <c r="P31" s="65">
        <v>157</v>
      </c>
      <c r="Q31" s="100"/>
      <c r="R31" s="32"/>
      <c r="S31" s="33"/>
      <c r="U31" s="98">
        <f t="shared" si="6"/>
        <v>2.2058823529411811</v>
      </c>
    </row>
    <row r="32" spans="2:21" ht="27.95" customHeight="1" x14ac:dyDescent="0.3">
      <c r="B32" s="28" t="s">
        <v>1223</v>
      </c>
      <c r="C32" s="29">
        <v>0.57500000000000007</v>
      </c>
      <c r="D32" s="28" t="s">
        <v>1224</v>
      </c>
      <c r="E32" s="28" t="s">
        <v>1225</v>
      </c>
      <c r="F32" s="28" t="s">
        <v>1226</v>
      </c>
      <c r="G32" s="28" t="s">
        <v>1227</v>
      </c>
      <c r="H32" s="30">
        <v>222</v>
      </c>
      <c r="I32" s="99">
        <f t="shared" si="1"/>
        <v>65.294117647058826</v>
      </c>
      <c r="J32" s="30">
        <v>226.5</v>
      </c>
      <c r="K32" s="99">
        <f t="shared" si="2"/>
        <v>66.617647058823522</v>
      </c>
      <c r="L32" s="30">
        <v>212.5</v>
      </c>
      <c r="M32" s="99">
        <f t="shared" si="3"/>
        <v>62.5</v>
      </c>
      <c r="N32" s="65">
        <f t="shared" si="4"/>
        <v>661</v>
      </c>
      <c r="O32" s="71">
        <f t="shared" si="5"/>
        <v>64.803921568627459</v>
      </c>
      <c r="P32" s="65">
        <v>158</v>
      </c>
      <c r="Q32" s="100"/>
      <c r="R32" s="32"/>
      <c r="S32" s="33"/>
      <c r="U32" s="98">
        <f t="shared" si="6"/>
        <v>4.1176470588235219</v>
      </c>
    </row>
    <row r="33" spans="2:21" ht="27.95" customHeight="1" x14ac:dyDescent="0.3">
      <c r="B33" s="28" t="s">
        <v>1260</v>
      </c>
      <c r="C33" s="29">
        <v>0.51944444444444449</v>
      </c>
      <c r="D33" s="28" t="s">
        <v>1261</v>
      </c>
      <c r="E33" s="28" t="s">
        <v>1262</v>
      </c>
      <c r="F33" s="28" t="s">
        <v>1263</v>
      </c>
      <c r="G33" s="28" t="s">
        <v>1264</v>
      </c>
      <c r="H33" s="30">
        <v>210</v>
      </c>
      <c r="I33" s="99">
        <f t="shared" si="1"/>
        <v>61.764705882352942</v>
      </c>
      <c r="J33" s="30">
        <v>228.5</v>
      </c>
      <c r="K33" s="99">
        <f t="shared" si="2"/>
        <v>67.205882352941188</v>
      </c>
      <c r="L33" s="30">
        <v>218.5</v>
      </c>
      <c r="M33" s="99">
        <f t="shared" si="3"/>
        <v>64.264705882352942</v>
      </c>
      <c r="N33" s="65">
        <f t="shared" si="4"/>
        <v>657</v>
      </c>
      <c r="O33" s="71">
        <f t="shared" si="5"/>
        <v>64.411764705882362</v>
      </c>
      <c r="P33" s="65">
        <v>157</v>
      </c>
      <c r="Q33" s="100"/>
      <c r="R33" s="32"/>
      <c r="S33" s="33"/>
      <c r="U33" s="98">
        <f t="shared" si="6"/>
        <v>5.4411764705882462</v>
      </c>
    </row>
    <row r="34" spans="2:21" ht="27.95" customHeight="1" x14ac:dyDescent="0.3">
      <c r="B34" s="31">
        <v>198</v>
      </c>
      <c r="C34" s="29">
        <v>0.39166666666666666</v>
      </c>
      <c r="D34" s="28" t="s">
        <v>1298</v>
      </c>
      <c r="E34" s="28" t="s">
        <v>1299</v>
      </c>
      <c r="F34" s="28" t="s">
        <v>1300</v>
      </c>
      <c r="G34" s="28" t="s">
        <v>1301</v>
      </c>
      <c r="H34" s="30">
        <v>214</v>
      </c>
      <c r="I34" s="99">
        <f t="shared" si="1"/>
        <v>62.941176470588232</v>
      </c>
      <c r="J34" s="30">
        <v>226.5</v>
      </c>
      <c r="K34" s="99">
        <f t="shared" si="2"/>
        <v>66.617647058823522</v>
      </c>
      <c r="L34" s="30">
        <v>216</v>
      </c>
      <c r="M34" s="99">
        <f t="shared" si="3"/>
        <v>63.529411764705877</v>
      </c>
      <c r="N34" s="65">
        <f t="shared" si="4"/>
        <v>656.5</v>
      </c>
      <c r="O34" s="71">
        <f t="shared" si="5"/>
        <v>64.362745098039227</v>
      </c>
      <c r="P34" s="65">
        <v>154</v>
      </c>
      <c r="Q34" s="100"/>
      <c r="R34" s="32"/>
      <c r="S34" s="33"/>
      <c r="U34" s="98">
        <f t="shared" si="6"/>
        <v>3.6764705882352899</v>
      </c>
    </row>
    <row r="35" spans="2:21" ht="27.95" customHeight="1" x14ac:dyDescent="0.3">
      <c r="B35" s="28" t="s">
        <v>929</v>
      </c>
      <c r="C35" s="29">
        <v>0.51388888888888895</v>
      </c>
      <c r="D35" s="28" t="s">
        <v>930</v>
      </c>
      <c r="E35" s="28" t="s">
        <v>931</v>
      </c>
      <c r="F35" s="28" t="s">
        <v>932</v>
      </c>
      <c r="G35" s="28" t="s">
        <v>933</v>
      </c>
      <c r="H35" s="30">
        <v>213</v>
      </c>
      <c r="I35" s="99">
        <f t="shared" si="1"/>
        <v>62.647058823529413</v>
      </c>
      <c r="J35" s="30">
        <v>226</v>
      </c>
      <c r="K35" s="99">
        <f t="shared" si="2"/>
        <v>66.470588235294116</v>
      </c>
      <c r="L35" s="30">
        <v>217.5</v>
      </c>
      <c r="M35" s="99">
        <f t="shared" si="3"/>
        <v>63.970588235294116</v>
      </c>
      <c r="N35" s="65">
        <f t="shared" si="4"/>
        <v>656.5</v>
      </c>
      <c r="O35" s="71">
        <f t="shared" si="5"/>
        <v>64.362745098039227</v>
      </c>
      <c r="P35" s="65">
        <v>158</v>
      </c>
      <c r="Q35" s="100"/>
      <c r="R35" s="32"/>
      <c r="S35" s="33"/>
      <c r="U35" s="98">
        <f t="shared" si="6"/>
        <v>3.823529411764703</v>
      </c>
    </row>
    <row r="36" spans="2:21" ht="27.95" customHeight="1" x14ac:dyDescent="0.3">
      <c r="B36" s="28" t="s">
        <v>1293</v>
      </c>
      <c r="C36" s="29">
        <v>0.40833333333333338</v>
      </c>
      <c r="D36" s="28" t="s">
        <v>1294</v>
      </c>
      <c r="E36" s="28" t="s">
        <v>1295</v>
      </c>
      <c r="F36" s="28" t="s">
        <v>1296</v>
      </c>
      <c r="G36" s="28" t="s">
        <v>1297</v>
      </c>
      <c r="H36" s="30">
        <v>218</v>
      </c>
      <c r="I36" s="99">
        <f t="shared" si="1"/>
        <v>64.117647058823536</v>
      </c>
      <c r="J36" s="30">
        <v>223.5</v>
      </c>
      <c r="K36" s="99">
        <f t="shared" si="2"/>
        <v>65.735294117647058</v>
      </c>
      <c r="L36" s="30">
        <v>204.5</v>
      </c>
      <c r="M36" s="99">
        <f t="shared" si="3"/>
        <v>60.147058823529406</v>
      </c>
      <c r="N36" s="65">
        <f t="shared" si="4"/>
        <v>646</v>
      </c>
      <c r="O36" s="71">
        <f t="shared" si="5"/>
        <v>63.333333333333329</v>
      </c>
      <c r="P36" s="65">
        <v>157</v>
      </c>
      <c r="Q36" s="100"/>
      <c r="R36" s="32"/>
      <c r="S36" s="33"/>
      <c r="U36" s="98">
        <f t="shared" si="6"/>
        <v>5.5882352941176521</v>
      </c>
    </row>
    <row r="37" spans="2:21" ht="27.95" customHeight="1" x14ac:dyDescent="0.3">
      <c r="B37" s="28" t="s">
        <v>1304</v>
      </c>
      <c r="C37" s="29">
        <v>0.44722222222222219</v>
      </c>
      <c r="D37" s="28" t="s">
        <v>1176</v>
      </c>
      <c r="E37" s="28" t="s">
        <v>1177</v>
      </c>
      <c r="F37" s="28" t="s">
        <v>1305</v>
      </c>
      <c r="G37" s="28" t="s">
        <v>1306</v>
      </c>
      <c r="H37" s="30">
        <v>201.5</v>
      </c>
      <c r="I37" s="99">
        <f t="shared" si="1"/>
        <v>59.264705882352942</v>
      </c>
      <c r="J37" s="30">
        <v>221.5</v>
      </c>
      <c r="K37" s="99">
        <f t="shared" si="2"/>
        <v>65.14705882352942</v>
      </c>
      <c r="L37" s="30">
        <v>200.5</v>
      </c>
      <c r="M37" s="99">
        <f t="shared" si="3"/>
        <v>58.970588235294116</v>
      </c>
      <c r="N37" s="65">
        <f t="shared" si="4"/>
        <v>623.5</v>
      </c>
      <c r="O37" s="71">
        <f t="shared" si="5"/>
        <v>61.127450980392162</v>
      </c>
      <c r="P37" s="65">
        <v>152</v>
      </c>
      <c r="Q37" s="100"/>
      <c r="R37" s="32"/>
      <c r="S37" s="33"/>
      <c r="U37" s="98">
        <f t="shared" si="6"/>
        <v>6.1764705882353041</v>
      </c>
    </row>
    <row r="38" spans="2:21" ht="27.95" customHeight="1" x14ac:dyDescent="0.3">
      <c r="B38" s="28" t="s">
        <v>1245</v>
      </c>
      <c r="C38" s="29">
        <v>0.53055555555555556</v>
      </c>
      <c r="D38" s="28" t="s">
        <v>1246</v>
      </c>
      <c r="E38" s="28" t="s">
        <v>1247</v>
      </c>
      <c r="F38" s="28" t="s">
        <v>1248</v>
      </c>
      <c r="G38" s="28" t="s">
        <v>1249</v>
      </c>
      <c r="H38" s="30">
        <v>207</v>
      </c>
      <c r="I38" s="99">
        <f t="shared" si="1"/>
        <v>60.882352941176464</v>
      </c>
      <c r="J38" s="30">
        <v>213.5</v>
      </c>
      <c r="K38" s="99">
        <f t="shared" si="2"/>
        <v>62.794117647058826</v>
      </c>
      <c r="L38" s="30">
        <v>200.5</v>
      </c>
      <c r="M38" s="99">
        <f t="shared" si="3"/>
        <v>58.970588235294116</v>
      </c>
      <c r="N38" s="65">
        <f t="shared" si="4"/>
        <v>621</v>
      </c>
      <c r="O38" s="71">
        <f t="shared" si="5"/>
        <v>60.882352941176464</v>
      </c>
      <c r="P38" s="65">
        <v>153</v>
      </c>
      <c r="Q38" s="100"/>
      <c r="R38" s="32"/>
      <c r="S38" s="33"/>
      <c r="U38" s="98">
        <f t="shared" si="6"/>
        <v>3.8235294117647101</v>
      </c>
    </row>
    <row r="39" spans="2:21" ht="27.95" customHeight="1" x14ac:dyDescent="0.3">
      <c r="B39" s="28" t="s">
        <v>1240</v>
      </c>
      <c r="C39" s="29">
        <v>0.46388888888888885</v>
      </c>
      <c r="D39" s="28" t="s">
        <v>1241</v>
      </c>
      <c r="E39" s="28" t="s">
        <v>1242</v>
      </c>
      <c r="F39" s="28" t="s">
        <v>1243</v>
      </c>
      <c r="G39" s="28">
        <v>36878</v>
      </c>
      <c r="H39" s="19">
        <v>203.5</v>
      </c>
      <c r="I39" s="99">
        <f t="shared" si="1"/>
        <v>59.852941176470587</v>
      </c>
      <c r="J39" s="30">
        <v>213</v>
      </c>
      <c r="K39" s="99">
        <f t="shared" si="2"/>
        <v>62.647058823529413</v>
      </c>
      <c r="L39" s="30">
        <v>204</v>
      </c>
      <c r="M39" s="99">
        <f t="shared" si="3"/>
        <v>60</v>
      </c>
      <c r="N39" s="65">
        <f t="shared" si="4"/>
        <v>620.5</v>
      </c>
      <c r="O39" s="71">
        <f t="shared" si="5"/>
        <v>60.833333333333329</v>
      </c>
      <c r="P39" s="65">
        <v>151</v>
      </c>
      <c r="Q39" s="100"/>
      <c r="R39" s="32"/>
      <c r="S39" s="33"/>
      <c r="U39" s="98">
        <f t="shared" si="6"/>
        <v>2.794117647058826</v>
      </c>
    </row>
    <row r="40" spans="2:21" ht="27.95" customHeight="1" x14ac:dyDescent="0.3">
      <c r="B40" s="31"/>
      <c r="C40" s="29">
        <v>0.41388888888888892</v>
      </c>
      <c r="D40" s="31"/>
      <c r="E40" s="31"/>
      <c r="F40" s="31"/>
      <c r="G40" s="31"/>
      <c r="H40" s="30"/>
      <c r="I40" s="99">
        <f t="shared" si="1"/>
        <v>0</v>
      </c>
      <c r="J40" s="30"/>
      <c r="K40" s="99">
        <f t="shared" si="2"/>
        <v>0</v>
      </c>
      <c r="L40" s="30"/>
      <c r="M40" s="99">
        <f t="shared" si="3"/>
        <v>0</v>
      </c>
      <c r="N40" s="65">
        <f t="shared" si="4"/>
        <v>0</v>
      </c>
      <c r="O40" s="71">
        <f t="shared" si="5"/>
        <v>0</v>
      </c>
      <c r="P40" s="65"/>
      <c r="Q40" s="100"/>
      <c r="R40" s="32"/>
      <c r="S40" s="33"/>
      <c r="U40" s="98">
        <f t="shared" si="6"/>
        <v>0</v>
      </c>
    </row>
    <row r="41" spans="2:21" ht="27.95" customHeight="1" x14ac:dyDescent="0.3">
      <c r="B41" s="31"/>
      <c r="C41" s="29">
        <v>0.47500000000000003</v>
      </c>
      <c r="D41" s="31" t="s">
        <v>1619</v>
      </c>
      <c r="E41" s="31"/>
      <c r="F41" s="31"/>
      <c r="G41" s="31"/>
      <c r="H41" s="30"/>
      <c r="I41" s="99">
        <f t="shared" si="1"/>
        <v>0</v>
      </c>
      <c r="J41" s="30"/>
      <c r="K41" s="99">
        <f t="shared" si="2"/>
        <v>0</v>
      </c>
      <c r="L41" s="30"/>
      <c r="M41" s="99">
        <f t="shared" si="3"/>
        <v>0</v>
      </c>
      <c r="N41" s="65">
        <f t="shared" si="4"/>
        <v>0</v>
      </c>
      <c r="O41" s="71">
        <f t="shared" si="5"/>
        <v>0</v>
      </c>
      <c r="P41" s="65"/>
      <c r="Q41" s="100"/>
      <c r="R41" s="32"/>
      <c r="S41" s="33"/>
      <c r="U41" s="98">
        <f t="shared" si="6"/>
        <v>0</v>
      </c>
    </row>
    <row r="42" spans="2:21" ht="27.95" customHeight="1" x14ac:dyDescent="0.3">
      <c r="B42" s="31"/>
      <c r="C42" s="29">
        <v>0.55277777777777781</v>
      </c>
      <c r="D42" s="31"/>
      <c r="E42" s="31"/>
      <c r="F42" s="31"/>
      <c r="G42" s="31"/>
      <c r="H42" s="30"/>
      <c r="I42" s="99">
        <f t="shared" si="1"/>
        <v>0</v>
      </c>
      <c r="J42" s="30"/>
      <c r="K42" s="99">
        <f t="shared" si="2"/>
        <v>0</v>
      </c>
      <c r="L42" s="30"/>
      <c r="M42" s="99">
        <f t="shared" si="3"/>
        <v>0</v>
      </c>
      <c r="N42" s="65">
        <f t="shared" si="4"/>
        <v>0</v>
      </c>
      <c r="O42" s="71">
        <f t="shared" si="5"/>
        <v>0</v>
      </c>
      <c r="P42" s="65"/>
      <c r="Q42" s="100"/>
      <c r="R42" s="32"/>
      <c r="S42" s="33"/>
      <c r="U42" s="98">
        <f t="shared" si="6"/>
        <v>0</v>
      </c>
    </row>
    <row r="49" spans="11:11" x14ac:dyDescent="0.3">
      <c r="K49" s="77">
        <v>128</v>
      </c>
    </row>
  </sheetData>
  <sortState ref="B7:U42">
    <sortCondition descending="1" ref="O7:O42"/>
  </sortState>
  <mergeCells count="1">
    <mergeCell ref="D5:J5"/>
  </mergeCells>
  <phoneticPr fontId="0" type="noConversion"/>
  <conditionalFormatting sqref="U8:U42">
    <cfRule type="cellIs" dxfId="24" priority="4" stopIfTrue="1" operator="greaterThan">
      <formula>6.99</formula>
    </cfRule>
  </conditionalFormatting>
  <conditionalFormatting sqref="U8:U42">
    <cfRule type="cellIs" dxfId="23" priority="3" stopIfTrue="1" operator="greaterThan">
      <formula>0.0699</formula>
    </cfRule>
  </conditionalFormatting>
  <conditionalFormatting sqref="U8:U42">
    <cfRule type="cellIs" dxfId="22" priority="2" operator="greaterThan">
      <formula>6.999</formula>
    </cfRule>
  </conditionalFormatting>
  <conditionalFormatting sqref="U8:U42">
    <cfRule type="cellIs" dxfId="21" priority="1" operator="greaterThan">
      <formula>2.941</formula>
    </cfRule>
  </conditionalFormatting>
  <pageMargins left="0.75" right="0.75" top="1" bottom="1" header="0.5" footer="0.5"/>
  <pageSetup scale="6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B1:U25"/>
  <sheetViews>
    <sheetView zoomScale="82" zoomScaleNormal="82" workbookViewId="0">
      <selection activeCell="D5" sqref="D5:J5"/>
    </sheetView>
  </sheetViews>
  <sheetFormatPr defaultRowHeight="18.75" x14ac:dyDescent="0.3"/>
  <cols>
    <col min="1" max="1" width="9.140625" style="9"/>
    <col min="2" max="2" width="5.7109375" style="9" customWidth="1"/>
    <col min="3" max="3" width="9" style="9" customWidth="1"/>
    <col min="4" max="4" width="31.85546875" style="9" bestFit="1" customWidth="1"/>
    <col min="5" max="5" width="12.85546875" style="9" bestFit="1" customWidth="1"/>
    <col min="6" max="6" width="44" style="9" bestFit="1" customWidth="1"/>
    <col min="7" max="7" width="13.5703125" style="9" bestFit="1" customWidth="1"/>
    <col min="8" max="8" width="12.85546875" style="10" customWidth="1"/>
    <col min="9" max="9" width="11.42578125" style="77" customWidth="1"/>
    <col min="10" max="10" width="11.42578125" style="10" customWidth="1"/>
    <col min="11" max="11" width="10.85546875" style="77" customWidth="1"/>
    <col min="12" max="12" width="13.85546875" style="10" customWidth="1"/>
    <col min="13" max="13" width="12.5703125" style="77" customWidth="1"/>
    <col min="14" max="14" width="13.140625" style="12" customWidth="1"/>
    <col min="15" max="15" width="10.7109375" style="67" customWidth="1"/>
    <col min="16" max="16" width="7.85546875" style="12" customWidth="1"/>
    <col min="17" max="17" width="8.28515625" style="66" customWidth="1"/>
    <col min="18" max="18" width="8.28515625" style="9" customWidth="1"/>
    <col min="19" max="19" width="7.7109375" style="9" customWidth="1"/>
    <col min="20" max="20" width="2.140625" style="9" customWidth="1"/>
    <col min="21" max="21" width="14.7109375" style="96" customWidth="1"/>
    <col min="22" max="16384" width="9.140625" style="9"/>
  </cols>
  <sheetData>
    <row r="1" spans="2:21" x14ac:dyDescent="0.3">
      <c r="B1" s="8" t="s">
        <v>1320</v>
      </c>
    </row>
    <row r="2" spans="2:21" x14ac:dyDescent="0.3">
      <c r="B2" s="8" t="s">
        <v>1</v>
      </c>
      <c r="E2" s="43" t="s">
        <v>1620</v>
      </c>
      <c r="F2" s="14" t="s">
        <v>2</v>
      </c>
      <c r="G2" s="10" t="s">
        <v>6</v>
      </c>
      <c r="H2" s="9" t="s">
        <v>1705</v>
      </c>
      <c r="I2" s="77" t="s">
        <v>1697</v>
      </c>
    </row>
    <row r="3" spans="2:21" x14ac:dyDescent="0.3">
      <c r="B3" s="8" t="s">
        <v>4</v>
      </c>
      <c r="C3" s="9" t="s">
        <v>1213</v>
      </c>
      <c r="E3" s="9" t="s">
        <v>1653</v>
      </c>
      <c r="G3" s="10" t="s">
        <v>7</v>
      </c>
      <c r="H3" s="9" t="s">
        <v>1706</v>
      </c>
      <c r="I3" s="77" t="s">
        <v>1707</v>
      </c>
      <c r="J3" s="87"/>
    </row>
    <row r="4" spans="2:21" x14ac:dyDescent="0.3">
      <c r="B4" s="8" t="s">
        <v>1627</v>
      </c>
      <c r="G4" s="10" t="s">
        <v>1666</v>
      </c>
      <c r="H4" s="9" t="s">
        <v>1698</v>
      </c>
      <c r="I4" s="77" t="s">
        <v>1699</v>
      </c>
      <c r="P4" s="15"/>
    </row>
    <row r="5" spans="2:21" x14ac:dyDescent="0.3">
      <c r="B5" s="8"/>
      <c r="D5" s="165"/>
      <c r="E5" s="165"/>
      <c r="F5" s="165"/>
      <c r="G5" s="165"/>
      <c r="H5" s="165"/>
      <c r="I5" s="165"/>
      <c r="J5" s="165"/>
      <c r="K5" s="84"/>
      <c r="U5" s="97"/>
    </row>
    <row r="6" spans="2:21" x14ac:dyDescent="0.3">
      <c r="B6" s="18"/>
      <c r="C6" s="18"/>
      <c r="D6" s="18"/>
      <c r="E6" s="18"/>
      <c r="F6" s="18"/>
      <c r="G6" s="18"/>
      <c r="H6" s="19"/>
      <c r="I6" s="82"/>
      <c r="J6" s="19"/>
      <c r="K6" s="82"/>
      <c r="L6" s="19"/>
      <c r="M6" s="82"/>
      <c r="N6" s="21"/>
      <c r="O6" s="69">
        <f>340*3</f>
        <v>1020</v>
      </c>
      <c r="P6" s="21"/>
      <c r="Q6" s="102"/>
      <c r="R6" s="18"/>
      <c r="U6" s="97"/>
    </row>
    <row r="7" spans="2:21" ht="27.95" customHeight="1" x14ac:dyDescent="0.3">
      <c r="B7" s="60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1" t="s">
        <v>13</v>
      </c>
      <c r="H7" s="62" t="s">
        <v>16</v>
      </c>
      <c r="I7" s="83" t="s">
        <v>17</v>
      </c>
      <c r="J7" s="62" t="s">
        <v>1668</v>
      </c>
      <c r="K7" s="83" t="s">
        <v>1669</v>
      </c>
      <c r="L7" s="62" t="s">
        <v>18</v>
      </c>
      <c r="M7" s="83" t="s">
        <v>19</v>
      </c>
      <c r="N7" s="62" t="s">
        <v>20</v>
      </c>
      <c r="O7" s="73" t="s">
        <v>21</v>
      </c>
      <c r="P7" s="62" t="s">
        <v>22</v>
      </c>
      <c r="Q7" s="61" t="s">
        <v>23</v>
      </c>
      <c r="R7" s="26" t="s">
        <v>24</v>
      </c>
      <c r="S7" s="27" t="s">
        <v>25</v>
      </c>
    </row>
    <row r="8" spans="2:21" ht="27.95" customHeight="1" x14ac:dyDescent="0.3">
      <c r="B8" s="28" t="s">
        <v>1329</v>
      </c>
      <c r="C8" s="29">
        <v>0.42499999999999999</v>
      </c>
      <c r="D8" s="28" t="s">
        <v>1330</v>
      </c>
      <c r="E8" s="28" t="s">
        <v>1331</v>
      </c>
      <c r="F8" s="28" t="s">
        <v>1332</v>
      </c>
      <c r="G8" s="28" t="s">
        <v>1333</v>
      </c>
      <c r="H8" s="30">
        <v>237</v>
      </c>
      <c r="I8" s="99">
        <f t="shared" ref="I8:I15" si="0">SUM((H8/340)*100)</f>
        <v>69.705882352941174</v>
      </c>
      <c r="J8" s="30">
        <v>239.5</v>
      </c>
      <c r="K8" s="99">
        <f t="shared" ref="K8:K24" si="1">SUM((J8/340)*100)</f>
        <v>70.441176470588246</v>
      </c>
      <c r="L8" s="30">
        <v>235.5</v>
      </c>
      <c r="M8" s="99">
        <f t="shared" ref="M8:M24" si="2">SUM((L8/340)*100)</f>
        <v>69.264705882352942</v>
      </c>
      <c r="N8" s="65">
        <f t="shared" ref="N8:N24" si="3">SUM(H8+J8+L8)</f>
        <v>712</v>
      </c>
      <c r="O8" s="71">
        <f t="shared" ref="O8:O24" si="4">SUM((N8/1020)*100)</f>
        <v>69.803921568627445</v>
      </c>
      <c r="P8" s="65">
        <v>171</v>
      </c>
      <c r="Q8" s="103" t="s">
        <v>1688</v>
      </c>
      <c r="R8" s="101"/>
      <c r="S8" s="33"/>
      <c r="U8" s="98">
        <f>MAX(I8,K8,M8)-MIN(I8,K8,M8)</f>
        <v>1.1764705882353041</v>
      </c>
    </row>
    <row r="9" spans="2:21" ht="27.95" customHeight="1" x14ac:dyDescent="0.3">
      <c r="B9" s="28" t="s">
        <v>1348</v>
      </c>
      <c r="C9" s="29">
        <v>0.375</v>
      </c>
      <c r="D9" s="28" t="s">
        <v>1349</v>
      </c>
      <c r="E9" s="28" t="s">
        <v>1350</v>
      </c>
      <c r="F9" s="28" t="s">
        <v>1351</v>
      </c>
      <c r="G9" s="28" t="s">
        <v>1352</v>
      </c>
      <c r="H9" s="30">
        <v>233.5</v>
      </c>
      <c r="I9" s="99">
        <f t="shared" si="0"/>
        <v>68.67647058823529</v>
      </c>
      <c r="J9" s="30">
        <v>236</v>
      </c>
      <c r="K9" s="99">
        <f t="shared" si="1"/>
        <v>69.411764705882348</v>
      </c>
      <c r="L9" s="30">
        <v>226</v>
      </c>
      <c r="M9" s="99">
        <f t="shared" si="2"/>
        <v>66.470588235294116</v>
      </c>
      <c r="N9" s="65">
        <f t="shared" si="3"/>
        <v>695.5</v>
      </c>
      <c r="O9" s="71">
        <f t="shared" si="4"/>
        <v>68.186274509803923</v>
      </c>
      <c r="P9" s="65">
        <v>165</v>
      </c>
      <c r="Q9" s="103" t="s">
        <v>1689</v>
      </c>
      <c r="R9" s="101"/>
      <c r="S9" s="33"/>
      <c r="U9" s="98">
        <f t="shared" ref="U9:U25" si="5">MAX(I9,K9,M9)-MIN(I9,K9,M9)</f>
        <v>2.941176470588232</v>
      </c>
    </row>
    <row r="10" spans="2:21" ht="27.95" customHeight="1" x14ac:dyDescent="0.3">
      <c r="B10" s="28" t="s">
        <v>1339</v>
      </c>
      <c r="C10" s="29">
        <v>0.38611111111111113</v>
      </c>
      <c r="D10" s="28" t="s">
        <v>1340</v>
      </c>
      <c r="E10" s="28" t="s">
        <v>1341</v>
      </c>
      <c r="F10" s="28" t="s">
        <v>1342</v>
      </c>
      <c r="G10" s="28" t="s">
        <v>1343</v>
      </c>
      <c r="H10" s="30">
        <v>228.5</v>
      </c>
      <c r="I10" s="99">
        <f t="shared" si="0"/>
        <v>67.205882352941188</v>
      </c>
      <c r="J10" s="30">
        <v>239</v>
      </c>
      <c r="K10" s="99">
        <f t="shared" si="1"/>
        <v>70.294117647058812</v>
      </c>
      <c r="L10" s="30">
        <v>225.5</v>
      </c>
      <c r="M10" s="99">
        <f t="shared" si="2"/>
        <v>66.32352941176471</v>
      </c>
      <c r="N10" s="65">
        <f t="shared" si="3"/>
        <v>693</v>
      </c>
      <c r="O10" s="71">
        <f t="shared" si="4"/>
        <v>67.941176470588232</v>
      </c>
      <c r="P10" s="65">
        <v>167</v>
      </c>
      <c r="Q10" s="103">
        <v>3</v>
      </c>
      <c r="R10" s="101" t="s">
        <v>1709</v>
      </c>
      <c r="S10" s="33"/>
      <c r="U10" s="98">
        <f t="shared" si="5"/>
        <v>3.9705882352941018</v>
      </c>
    </row>
    <row r="11" spans="2:21" ht="27.95" customHeight="1" x14ac:dyDescent="0.3">
      <c r="B11" s="28" t="s">
        <v>1375</v>
      </c>
      <c r="C11" s="29">
        <v>0.40833333333333338</v>
      </c>
      <c r="D11" s="28" t="s">
        <v>1376</v>
      </c>
      <c r="E11" s="28" t="s">
        <v>1377</v>
      </c>
      <c r="F11" s="28" t="s">
        <v>1378</v>
      </c>
      <c r="G11" s="28" t="s">
        <v>1379</v>
      </c>
      <c r="H11" s="30">
        <v>226.5</v>
      </c>
      <c r="I11" s="99">
        <f t="shared" si="0"/>
        <v>66.617647058823522</v>
      </c>
      <c r="J11" s="30">
        <v>234.5</v>
      </c>
      <c r="K11" s="99">
        <f t="shared" si="1"/>
        <v>68.970588235294116</v>
      </c>
      <c r="L11" s="30">
        <v>231</v>
      </c>
      <c r="M11" s="99">
        <f t="shared" si="2"/>
        <v>67.941176470588232</v>
      </c>
      <c r="N11" s="65">
        <f t="shared" si="3"/>
        <v>692</v>
      </c>
      <c r="O11" s="71">
        <f t="shared" si="4"/>
        <v>67.843137254901961</v>
      </c>
      <c r="P11" s="65">
        <v>165</v>
      </c>
      <c r="Q11" s="103">
        <v>4</v>
      </c>
      <c r="R11" s="101"/>
      <c r="S11" s="33"/>
      <c r="U11" s="98">
        <f t="shared" si="5"/>
        <v>2.3529411764705941</v>
      </c>
    </row>
    <row r="12" spans="2:21" ht="27.95" customHeight="1" x14ac:dyDescent="0.3">
      <c r="B12" s="31">
        <v>405</v>
      </c>
      <c r="C12" s="29">
        <v>0.45833333333333331</v>
      </c>
      <c r="D12" s="28" t="s">
        <v>1357</v>
      </c>
      <c r="E12" s="28" t="s">
        <v>1358</v>
      </c>
      <c r="F12" s="28" t="s">
        <v>1359</v>
      </c>
      <c r="G12" s="28" t="s">
        <v>1360</v>
      </c>
      <c r="H12" s="30">
        <v>225.5</v>
      </c>
      <c r="I12" s="99">
        <f t="shared" si="0"/>
        <v>66.32352941176471</v>
      </c>
      <c r="J12" s="30">
        <v>230</v>
      </c>
      <c r="K12" s="99">
        <f t="shared" si="1"/>
        <v>67.64705882352942</v>
      </c>
      <c r="L12" s="30">
        <v>229.5</v>
      </c>
      <c r="M12" s="99">
        <f t="shared" si="2"/>
        <v>67.5</v>
      </c>
      <c r="N12" s="65">
        <f t="shared" si="3"/>
        <v>685</v>
      </c>
      <c r="O12" s="71">
        <f t="shared" si="4"/>
        <v>67.156862745098039</v>
      </c>
      <c r="P12" s="65">
        <v>159</v>
      </c>
      <c r="Q12" s="103">
        <v>5</v>
      </c>
      <c r="R12" s="101"/>
      <c r="S12" s="33"/>
      <c r="U12" s="98">
        <f t="shared" si="5"/>
        <v>1.3235294117647101</v>
      </c>
    </row>
    <row r="13" spans="2:21" ht="27.95" customHeight="1" x14ac:dyDescent="0.3">
      <c r="B13" s="31">
        <v>251</v>
      </c>
      <c r="C13" s="29">
        <v>0.46388888888888885</v>
      </c>
      <c r="D13" s="28" t="s">
        <v>1321</v>
      </c>
      <c r="E13" s="28" t="s">
        <v>1322</v>
      </c>
      <c r="F13" s="28" t="s">
        <v>1323</v>
      </c>
      <c r="G13" s="28" t="s">
        <v>1324</v>
      </c>
      <c r="H13" s="30">
        <v>235.5</v>
      </c>
      <c r="I13" s="99">
        <f t="shared" si="0"/>
        <v>69.264705882352942</v>
      </c>
      <c r="J13" s="30">
        <v>227</v>
      </c>
      <c r="K13" s="99">
        <f t="shared" si="1"/>
        <v>66.764705882352942</v>
      </c>
      <c r="L13" s="30">
        <v>221.5</v>
      </c>
      <c r="M13" s="99">
        <f t="shared" si="2"/>
        <v>65.14705882352942</v>
      </c>
      <c r="N13" s="65">
        <f t="shared" si="3"/>
        <v>684</v>
      </c>
      <c r="O13" s="71">
        <f t="shared" si="4"/>
        <v>67.058823529411754</v>
      </c>
      <c r="P13" s="65">
        <v>165</v>
      </c>
      <c r="Q13" s="103">
        <v>6</v>
      </c>
      <c r="R13" s="101"/>
      <c r="S13" s="33"/>
      <c r="U13" s="98">
        <f t="shared" si="5"/>
        <v>4.1176470588235219</v>
      </c>
    </row>
    <row r="14" spans="2:21" ht="27.95" customHeight="1" x14ac:dyDescent="0.3">
      <c r="B14" s="28" t="s">
        <v>1365</v>
      </c>
      <c r="C14" s="29">
        <v>0.3972222222222222</v>
      </c>
      <c r="D14" s="28" t="s">
        <v>1366</v>
      </c>
      <c r="E14" s="28" t="s">
        <v>1367</v>
      </c>
      <c r="F14" s="28" t="s">
        <v>1368</v>
      </c>
      <c r="G14" s="28" t="s">
        <v>1369</v>
      </c>
      <c r="H14" s="30">
        <v>226.5</v>
      </c>
      <c r="I14" s="99">
        <f t="shared" si="0"/>
        <v>66.617647058823522</v>
      </c>
      <c r="J14" s="30">
        <v>221.5</v>
      </c>
      <c r="K14" s="99">
        <f t="shared" si="1"/>
        <v>65.14705882352942</v>
      </c>
      <c r="L14" s="30">
        <v>227</v>
      </c>
      <c r="M14" s="99">
        <f t="shared" si="2"/>
        <v>66.764705882352942</v>
      </c>
      <c r="N14" s="65">
        <f t="shared" si="3"/>
        <v>675</v>
      </c>
      <c r="O14" s="71">
        <f t="shared" si="4"/>
        <v>66.17647058823529</v>
      </c>
      <c r="P14" s="65">
        <v>163</v>
      </c>
      <c r="Q14" s="103">
        <v>7</v>
      </c>
      <c r="R14" s="101" t="s">
        <v>1708</v>
      </c>
      <c r="S14" s="33"/>
      <c r="U14" s="98">
        <f t="shared" si="5"/>
        <v>1.6176470588235219</v>
      </c>
    </row>
    <row r="15" spans="2:21" ht="27.95" customHeight="1" x14ac:dyDescent="0.3">
      <c r="B15" s="28">
        <v>382</v>
      </c>
      <c r="C15" s="29">
        <v>0.45277777777777778</v>
      </c>
      <c r="D15" s="28" t="s">
        <v>1353</v>
      </c>
      <c r="E15" s="28" t="s">
        <v>1354</v>
      </c>
      <c r="F15" s="28" t="s">
        <v>1355</v>
      </c>
      <c r="G15" s="28" t="s">
        <v>1356</v>
      </c>
      <c r="H15" s="30">
        <v>220</v>
      </c>
      <c r="I15" s="99">
        <f t="shared" si="0"/>
        <v>64.705882352941174</v>
      </c>
      <c r="J15" s="30">
        <v>230.5</v>
      </c>
      <c r="K15" s="99">
        <f t="shared" si="1"/>
        <v>67.794117647058826</v>
      </c>
      <c r="L15" s="30">
        <v>222.5</v>
      </c>
      <c r="M15" s="99">
        <f t="shared" si="2"/>
        <v>65.441176470588232</v>
      </c>
      <c r="N15" s="65">
        <f t="shared" si="3"/>
        <v>673</v>
      </c>
      <c r="O15" s="71">
        <f t="shared" si="4"/>
        <v>65.980392156862749</v>
      </c>
      <c r="P15" s="65">
        <v>159</v>
      </c>
      <c r="Q15" s="103">
        <v>8</v>
      </c>
      <c r="R15" s="101"/>
      <c r="S15" s="33"/>
      <c r="U15" s="98">
        <f t="shared" si="5"/>
        <v>3.0882352941176521</v>
      </c>
    </row>
    <row r="16" spans="2:21" ht="27.95" customHeight="1" x14ac:dyDescent="0.3">
      <c r="B16" s="28" t="s">
        <v>1154</v>
      </c>
      <c r="C16" s="29">
        <v>0.44722222222222219</v>
      </c>
      <c r="D16" s="28" t="s">
        <v>774</v>
      </c>
      <c r="E16" s="28" t="s">
        <v>775</v>
      </c>
      <c r="F16" s="28" t="s">
        <v>1155</v>
      </c>
      <c r="G16" s="28" t="s">
        <v>1156</v>
      </c>
      <c r="H16" s="30">
        <v>222</v>
      </c>
      <c r="I16" s="99">
        <f>I15</f>
        <v>64.705882352941174</v>
      </c>
      <c r="J16" s="30">
        <v>225.5</v>
      </c>
      <c r="K16" s="99">
        <f t="shared" si="1"/>
        <v>66.32352941176471</v>
      </c>
      <c r="L16" s="30">
        <v>219</v>
      </c>
      <c r="M16" s="99">
        <f t="shared" si="2"/>
        <v>64.411764705882362</v>
      </c>
      <c r="N16" s="65">
        <f t="shared" si="3"/>
        <v>666.5</v>
      </c>
      <c r="O16" s="71">
        <f t="shared" si="4"/>
        <v>65.343137254901961</v>
      </c>
      <c r="P16" s="65">
        <v>160</v>
      </c>
      <c r="Q16" s="103">
        <v>9</v>
      </c>
      <c r="R16" s="101"/>
      <c r="S16" s="33"/>
      <c r="U16" s="98">
        <f t="shared" si="5"/>
        <v>1.9117647058823479</v>
      </c>
    </row>
    <row r="17" spans="2:21" ht="27.95" customHeight="1" x14ac:dyDescent="0.3">
      <c r="B17" s="31">
        <v>428</v>
      </c>
      <c r="C17" s="29">
        <v>0.43611111111111112</v>
      </c>
      <c r="D17" s="28" t="s">
        <v>1361</v>
      </c>
      <c r="E17" s="28" t="s">
        <v>1362</v>
      </c>
      <c r="F17" s="28" t="s">
        <v>1363</v>
      </c>
      <c r="G17" s="28" t="s">
        <v>1364</v>
      </c>
      <c r="H17" s="30">
        <v>225.5</v>
      </c>
      <c r="I17" s="99">
        <f t="shared" ref="I17:I24" si="6">SUM((H17/340)*100)</f>
        <v>66.32352941176471</v>
      </c>
      <c r="J17" s="30">
        <v>223</v>
      </c>
      <c r="K17" s="99">
        <f t="shared" si="1"/>
        <v>65.588235294117652</v>
      </c>
      <c r="L17" s="30">
        <v>208.5</v>
      </c>
      <c r="M17" s="99">
        <f t="shared" si="2"/>
        <v>61.32352941176471</v>
      </c>
      <c r="N17" s="65">
        <f t="shared" si="3"/>
        <v>657</v>
      </c>
      <c r="O17" s="71">
        <f t="shared" si="4"/>
        <v>64.411764705882362</v>
      </c>
      <c r="P17" s="65">
        <v>154</v>
      </c>
      <c r="Q17" s="103">
        <v>10</v>
      </c>
      <c r="R17" s="101"/>
      <c r="S17" s="33"/>
      <c r="U17" s="98">
        <f t="shared" si="5"/>
        <v>5</v>
      </c>
    </row>
    <row r="18" spans="2:21" ht="27.95" customHeight="1" x14ac:dyDescent="0.3">
      <c r="B18" s="28" t="s">
        <v>1370</v>
      </c>
      <c r="C18" s="29">
        <v>0.40277777777777773</v>
      </c>
      <c r="D18" s="28" t="s">
        <v>1371</v>
      </c>
      <c r="E18" s="28" t="s">
        <v>1372</v>
      </c>
      <c r="F18" s="28" t="s">
        <v>1373</v>
      </c>
      <c r="G18" s="28" t="s">
        <v>1374</v>
      </c>
      <c r="H18" s="30">
        <v>220.5</v>
      </c>
      <c r="I18" s="99">
        <f t="shared" si="6"/>
        <v>64.852941176470594</v>
      </c>
      <c r="J18" s="30">
        <v>218.5</v>
      </c>
      <c r="K18" s="99">
        <f t="shared" si="1"/>
        <v>64.264705882352942</v>
      </c>
      <c r="L18" s="30">
        <v>214.5</v>
      </c>
      <c r="M18" s="99">
        <f t="shared" si="2"/>
        <v>63.088235294117645</v>
      </c>
      <c r="N18" s="65">
        <f t="shared" si="3"/>
        <v>653.5</v>
      </c>
      <c r="O18" s="71">
        <f t="shared" si="4"/>
        <v>64.068627450980401</v>
      </c>
      <c r="P18" s="65">
        <v>156</v>
      </c>
      <c r="Q18" s="31"/>
      <c r="R18" s="32"/>
      <c r="S18" s="33"/>
      <c r="U18" s="98">
        <f t="shared" si="5"/>
        <v>1.7647058823529491</v>
      </c>
    </row>
    <row r="19" spans="2:21" ht="27.95" customHeight="1" x14ac:dyDescent="0.3">
      <c r="B19" s="31">
        <v>785</v>
      </c>
      <c r="C19" s="29">
        <v>0.47361111111111115</v>
      </c>
      <c r="D19" s="28" t="s">
        <v>1659</v>
      </c>
      <c r="E19" s="28">
        <v>73598</v>
      </c>
      <c r="F19" s="28" t="s">
        <v>1660</v>
      </c>
      <c r="G19" s="28">
        <v>1635225</v>
      </c>
      <c r="H19" s="30">
        <v>214.5</v>
      </c>
      <c r="I19" s="99">
        <f t="shared" si="6"/>
        <v>63.088235294117645</v>
      </c>
      <c r="J19" s="30">
        <v>216.5</v>
      </c>
      <c r="K19" s="99">
        <f t="shared" si="1"/>
        <v>63.67647058823529</v>
      </c>
      <c r="L19" s="30">
        <v>216</v>
      </c>
      <c r="M19" s="99">
        <f t="shared" si="2"/>
        <v>63.529411764705877</v>
      </c>
      <c r="N19" s="65">
        <f t="shared" si="3"/>
        <v>647</v>
      </c>
      <c r="O19" s="71">
        <f t="shared" si="4"/>
        <v>63.431372549019606</v>
      </c>
      <c r="P19" s="65">
        <v>155</v>
      </c>
      <c r="Q19" s="31"/>
      <c r="R19" s="32"/>
      <c r="S19" s="33"/>
      <c r="U19" s="98">
        <f t="shared" si="5"/>
        <v>0.58823529411764497</v>
      </c>
    </row>
    <row r="20" spans="2:21" ht="27.95" customHeight="1" x14ac:dyDescent="0.3">
      <c r="B20" s="31">
        <v>378</v>
      </c>
      <c r="C20" s="29">
        <v>0.44166666666666665</v>
      </c>
      <c r="D20" s="28" t="s">
        <v>1208</v>
      </c>
      <c r="E20" s="28" t="s">
        <v>1209</v>
      </c>
      <c r="F20" s="28" t="s">
        <v>1380</v>
      </c>
      <c r="G20" s="28" t="s">
        <v>1381</v>
      </c>
      <c r="H20" s="30">
        <v>214.5</v>
      </c>
      <c r="I20" s="99">
        <f t="shared" si="6"/>
        <v>63.088235294117645</v>
      </c>
      <c r="J20" s="30">
        <v>218.5</v>
      </c>
      <c r="K20" s="99">
        <f t="shared" si="1"/>
        <v>64.264705882352942</v>
      </c>
      <c r="L20" s="30">
        <v>211.5</v>
      </c>
      <c r="M20" s="99">
        <f t="shared" si="2"/>
        <v>62.205882352941174</v>
      </c>
      <c r="N20" s="65">
        <f t="shared" si="3"/>
        <v>644.5</v>
      </c>
      <c r="O20" s="71">
        <f t="shared" si="4"/>
        <v>63.186274509803923</v>
      </c>
      <c r="P20" s="65">
        <v>155</v>
      </c>
      <c r="Q20" s="31"/>
      <c r="R20" s="32"/>
      <c r="S20" s="33"/>
      <c r="U20" s="98">
        <f t="shared" si="5"/>
        <v>2.058823529411768</v>
      </c>
    </row>
    <row r="21" spans="2:21" ht="27.95" customHeight="1" x14ac:dyDescent="0.3">
      <c r="B21" s="31">
        <v>269</v>
      </c>
      <c r="C21" s="29">
        <v>0.4694444444444445</v>
      </c>
      <c r="D21" s="28" t="s">
        <v>1325</v>
      </c>
      <c r="E21" s="28" t="s">
        <v>1326</v>
      </c>
      <c r="F21" s="28" t="s">
        <v>1327</v>
      </c>
      <c r="G21" s="28" t="s">
        <v>1328</v>
      </c>
      <c r="H21" s="30">
        <v>216.5</v>
      </c>
      <c r="I21" s="99">
        <f t="shared" si="6"/>
        <v>63.67647058823529</v>
      </c>
      <c r="J21" s="30">
        <v>218.5</v>
      </c>
      <c r="K21" s="99">
        <f t="shared" si="1"/>
        <v>64.264705882352942</v>
      </c>
      <c r="L21" s="30">
        <v>204.5</v>
      </c>
      <c r="M21" s="99">
        <f t="shared" si="2"/>
        <v>60.147058823529406</v>
      </c>
      <c r="N21" s="65">
        <f t="shared" si="3"/>
        <v>639.5</v>
      </c>
      <c r="O21" s="71">
        <f t="shared" si="4"/>
        <v>62.696078431372548</v>
      </c>
      <c r="P21" s="65">
        <v>153</v>
      </c>
      <c r="Q21" s="31"/>
      <c r="R21" s="32"/>
      <c r="S21" s="33"/>
      <c r="U21" s="98">
        <f t="shared" si="5"/>
        <v>4.1176470588235361</v>
      </c>
    </row>
    <row r="22" spans="2:21" ht="27.95" customHeight="1" x14ac:dyDescent="0.3">
      <c r="B22" s="28" t="s">
        <v>1334</v>
      </c>
      <c r="C22" s="29">
        <v>0.43055555555555558</v>
      </c>
      <c r="D22" s="28" t="s">
        <v>1335</v>
      </c>
      <c r="E22" s="28" t="s">
        <v>1336</v>
      </c>
      <c r="F22" s="28" t="s">
        <v>1337</v>
      </c>
      <c r="G22" s="28" t="s">
        <v>1338</v>
      </c>
      <c r="H22" s="30">
        <v>219</v>
      </c>
      <c r="I22" s="99">
        <f t="shared" si="6"/>
        <v>64.411764705882362</v>
      </c>
      <c r="J22" s="30">
        <v>212.5</v>
      </c>
      <c r="K22" s="99">
        <f t="shared" si="1"/>
        <v>62.5</v>
      </c>
      <c r="L22" s="30">
        <v>207</v>
      </c>
      <c r="M22" s="99">
        <f t="shared" si="2"/>
        <v>60.882352941176464</v>
      </c>
      <c r="N22" s="65">
        <f t="shared" si="3"/>
        <v>638.5</v>
      </c>
      <c r="O22" s="71">
        <f t="shared" si="4"/>
        <v>62.598039215686271</v>
      </c>
      <c r="P22" s="65">
        <v>155</v>
      </c>
      <c r="Q22" s="31"/>
      <c r="R22" s="32"/>
      <c r="S22" s="33"/>
      <c r="U22" s="98">
        <f t="shared" si="5"/>
        <v>3.5294117647058982</v>
      </c>
    </row>
    <row r="23" spans="2:21" ht="27.95" customHeight="1" x14ac:dyDescent="0.3">
      <c r="B23" s="28" t="s">
        <v>1128</v>
      </c>
      <c r="C23" s="29">
        <v>0.39166666666666666</v>
      </c>
      <c r="D23" s="28" t="s">
        <v>1129</v>
      </c>
      <c r="E23" s="28" t="s">
        <v>1130</v>
      </c>
      <c r="F23" s="28" t="s">
        <v>1131</v>
      </c>
      <c r="G23" s="28" t="s">
        <v>1132</v>
      </c>
      <c r="H23" s="30">
        <v>217.5</v>
      </c>
      <c r="I23" s="99">
        <f t="shared" si="6"/>
        <v>63.970588235294116</v>
      </c>
      <c r="J23" s="30">
        <v>209</v>
      </c>
      <c r="K23" s="99">
        <f t="shared" si="1"/>
        <v>61.470588235294123</v>
      </c>
      <c r="L23" s="30">
        <v>208</v>
      </c>
      <c r="M23" s="99">
        <f t="shared" si="2"/>
        <v>61.176470588235297</v>
      </c>
      <c r="N23" s="65">
        <f t="shared" si="3"/>
        <v>634.5</v>
      </c>
      <c r="O23" s="71">
        <f t="shared" si="4"/>
        <v>62.205882352941174</v>
      </c>
      <c r="P23" s="65">
        <v>153</v>
      </c>
      <c r="Q23" s="31"/>
      <c r="R23" s="32"/>
      <c r="S23" s="33"/>
      <c r="U23" s="98">
        <f t="shared" si="5"/>
        <v>2.7941176470588189</v>
      </c>
    </row>
    <row r="24" spans="2:21" ht="27.95" customHeight="1" x14ac:dyDescent="0.3">
      <c r="B24" s="28">
        <v>309</v>
      </c>
      <c r="C24" s="29">
        <v>0.38055555555555554</v>
      </c>
      <c r="D24" s="28" t="s">
        <v>1344</v>
      </c>
      <c r="E24" s="28" t="s">
        <v>1345</v>
      </c>
      <c r="F24" s="28" t="s">
        <v>1346</v>
      </c>
      <c r="G24" s="28" t="s">
        <v>1347</v>
      </c>
      <c r="H24" s="30">
        <v>212</v>
      </c>
      <c r="I24" s="99">
        <f t="shared" si="6"/>
        <v>62.352941176470587</v>
      </c>
      <c r="J24" s="30">
        <v>206</v>
      </c>
      <c r="K24" s="99">
        <f t="shared" si="1"/>
        <v>60.588235294117645</v>
      </c>
      <c r="L24" s="30">
        <v>207.5</v>
      </c>
      <c r="M24" s="99">
        <f t="shared" si="2"/>
        <v>61.029411764705884</v>
      </c>
      <c r="N24" s="65">
        <f t="shared" si="3"/>
        <v>625.5</v>
      </c>
      <c r="O24" s="71">
        <f t="shared" si="4"/>
        <v>61.32352941176471</v>
      </c>
      <c r="P24" s="65">
        <v>149</v>
      </c>
      <c r="Q24" s="31"/>
      <c r="R24" s="32"/>
      <c r="S24" s="33"/>
      <c r="U24" s="98">
        <f t="shared" si="5"/>
        <v>1.764705882352942</v>
      </c>
    </row>
    <row r="25" spans="2:21" ht="27.95" customHeight="1" x14ac:dyDescent="0.3">
      <c r="B25" s="31"/>
      <c r="C25" s="29">
        <v>0.41388888888888892</v>
      </c>
      <c r="D25" s="31"/>
      <c r="E25" s="31"/>
      <c r="F25" s="31"/>
      <c r="G25" s="31"/>
      <c r="H25" s="30"/>
      <c r="I25" s="99"/>
      <c r="J25" s="30"/>
      <c r="K25" s="99"/>
      <c r="L25" s="30"/>
      <c r="M25" s="99"/>
      <c r="N25" s="65"/>
      <c r="O25" s="71"/>
      <c r="P25" s="65"/>
      <c r="Q25" s="31"/>
      <c r="R25" s="32"/>
      <c r="S25" s="33"/>
      <c r="U25" s="98">
        <f t="shared" si="5"/>
        <v>0</v>
      </c>
    </row>
  </sheetData>
  <sortState ref="B8:R25">
    <sortCondition descending="1" ref="O8:O25"/>
  </sortState>
  <mergeCells count="1">
    <mergeCell ref="D5:J5"/>
  </mergeCells>
  <phoneticPr fontId="0" type="noConversion"/>
  <conditionalFormatting sqref="U8:U25">
    <cfRule type="cellIs" dxfId="20" priority="4" stopIfTrue="1" operator="greaterThan">
      <formula>6.99</formula>
    </cfRule>
  </conditionalFormatting>
  <conditionalFormatting sqref="U8:U25">
    <cfRule type="cellIs" dxfId="19" priority="3" stopIfTrue="1" operator="greaterThan">
      <formula>0.0699</formula>
    </cfRule>
  </conditionalFormatting>
  <conditionalFormatting sqref="U8:U25">
    <cfRule type="cellIs" dxfId="18" priority="2" operator="greaterThan">
      <formula>6.999</formula>
    </cfRule>
  </conditionalFormatting>
  <conditionalFormatting sqref="U8">
    <cfRule type="cellIs" dxfId="17" priority="1" operator="greaterThan">
      <formula>2.941</formula>
    </cfRule>
  </conditionalFormatting>
  <pageMargins left="0.75" right="0.75" top="1" bottom="1" header="0.5" footer="0.5"/>
  <pageSetup scale="5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B1:U27"/>
  <sheetViews>
    <sheetView topLeftCell="B1" workbookViewId="0">
      <selection activeCell="D5" sqref="D5:J5"/>
    </sheetView>
  </sheetViews>
  <sheetFormatPr defaultRowHeight="18.75" x14ac:dyDescent="0.3"/>
  <cols>
    <col min="1" max="1" width="9.140625" style="9"/>
    <col min="2" max="2" width="5.7109375" style="9" customWidth="1"/>
    <col min="3" max="3" width="7.7109375" style="9" customWidth="1"/>
    <col min="4" max="4" width="26.42578125" style="9" customWidth="1"/>
    <col min="5" max="5" width="11.5703125" style="9" customWidth="1"/>
    <col min="6" max="6" width="26.140625" style="9" customWidth="1"/>
    <col min="7" max="7" width="12.42578125" style="9" customWidth="1"/>
    <col min="8" max="8" width="8.7109375" style="10" customWidth="1"/>
    <col min="9" max="9" width="10.85546875" style="11" customWidth="1"/>
    <col min="10" max="10" width="9.7109375" style="10" customWidth="1"/>
    <col min="11" max="11" width="8.85546875" style="11" customWidth="1"/>
    <col min="12" max="12" width="9.5703125" style="10" customWidth="1"/>
    <col min="13" max="13" width="10.7109375" style="11" customWidth="1"/>
    <col min="14" max="14" width="12.7109375" style="12" customWidth="1"/>
    <col min="15" max="15" width="10.42578125" style="67" customWidth="1"/>
    <col min="16" max="16" width="7.85546875" style="12" customWidth="1"/>
    <col min="17" max="17" width="8.28515625" style="113" customWidth="1"/>
    <col min="18" max="18" width="8.28515625" style="9" customWidth="1"/>
    <col min="19" max="19" width="7.7109375" style="9" customWidth="1"/>
    <col min="20" max="20" width="2.140625" style="9" customWidth="1"/>
    <col min="21" max="21" width="9.140625" style="14"/>
    <col min="22" max="16384" width="9.140625" style="9"/>
  </cols>
  <sheetData>
    <row r="1" spans="2:21" x14ac:dyDescent="0.3">
      <c r="B1" s="8" t="s">
        <v>1382</v>
      </c>
    </row>
    <row r="2" spans="2:21" x14ac:dyDescent="0.3">
      <c r="B2" s="8" t="s">
        <v>1</v>
      </c>
      <c r="F2" s="43" t="s">
        <v>1700</v>
      </c>
      <c r="G2" s="9" t="s">
        <v>2</v>
      </c>
      <c r="H2" s="10" t="s">
        <v>6</v>
      </c>
      <c r="I2" s="11" t="s">
        <v>1704</v>
      </c>
      <c r="J2" s="10" t="s">
        <v>1710</v>
      </c>
    </row>
    <row r="3" spans="2:21" x14ac:dyDescent="0.3">
      <c r="B3" s="8" t="s">
        <v>4</v>
      </c>
      <c r="C3" s="9" t="s">
        <v>1383</v>
      </c>
      <c r="F3" s="9" t="s">
        <v>1653</v>
      </c>
      <c r="H3" s="10" t="s">
        <v>7</v>
      </c>
      <c r="I3" s="11" t="s">
        <v>1703</v>
      </c>
      <c r="J3" s="11" t="s">
        <v>1694</v>
      </c>
    </row>
    <row r="4" spans="2:21" x14ac:dyDescent="0.3">
      <c r="B4" s="8" t="s">
        <v>1629</v>
      </c>
      <c r="H4" s="10" t="s">
        <v>1666</v>
      </c>
      <c r="I4" s="11" t="s">
        <v>1701</v>
      </c>
      <c r="J4" s="10" t="s">
        <v>1702</v>
      </c>
      <c r="P4" s="15"/>
    </row>
    <row r="5" spans="2:21" x14ac:dyDescent="0.3">
      <c r="B5" s="8"/>
      <c r="D5" s="165"/>
      <c r="E5" s="165"/>
      <c r="F5" s="165"/>
      <c r="G5" s="165"/>
      <c r="H5" s="165"/>
      <c r="I5" s="165"/>
      <c r="J5" s="165"/>
      <c r="K5" s="16"/>
      <c r="U5" s="17"/>
    </row>
    <row r="6" spans="2:21" x14ac:dyDescent="0.3">
      <c r="B6" s="18"/>
      <c r="C6" s="18"/>
      <c r="D6" s="18"/>
      <c r="E6" s="18"/>
      <c r="F6" s="18"/>
      <c r="G6" s="18"/>
      <c r="H6" s="19"/>
      <c r="I6" s="20"/>
      <c r="J6" s="19"/>
      <c r="K6" s="20"/>
      <c r="L6" s="19"/>
      <c r="M6" s="20"/>
      <c r="N6" s="21"/>
      <c r="O6" s="69">
        <f>390*3</f>
        <v>1170</v>
      </c>
      <c r="P6" s="21"/>
      <c r="Q6" s="114"/>
      <c r="R6" s="18"/>
      <c r="U6" s="17"/>
    </row>
    <row r="7" spans="2:21" x14ac:dyDescent="0.3">
      <c r="B7" s="89" t="s">
        <v>8</v>
      </c>
      <c r="C7" s="89" t="s">
        <v>9</v>
      </c>
      <c r="D7" s="89" t="s">
        <v>10</v>
      </c>
      <c r="E7" s="89" t="s">
        <v>11</v>
      </c>
      <c r="F7" s="89" t="s">
        <v>12</v>
      </c>
      <c r="G7" s="89" t="s">
        <v>13</v>
      </c>
      <c r="H7" s="90" t="s">
        <v>16</v>
      </c>
      <c r="I7" s="91" t="s">
        <v>17</v>
      </c>
      <c r="J7" s="90" t="s">
        <v>1668</v>
      </c>
      <c r="K7" s="91" t="s">
        <v>1669</v>
      </c>
      <c r="L7" s="90" t="s">
        <v>1679</v>
      </c>
      <c r="M7" s="91" t="s">
        <v>19</v>
      </c>
      <c r="N7" s="90" t="s">
        <v>20</v>
      </c>
      <c r="O7" s="104" t="s">
        <v>21</v>
      </c>
      <c r="P7" s="90" t="s">
        <v>22</v>
      </c>
      <c r="Q7" s="117" t="s">
        <v>23</v>
      </c>
      <c r="R7" s="26" t="s">
        <v>24</v>
      </c>
      <c r="S7" s="27" t="s">
        <v>25</v>
      </c>
    </row>
    <row r="8" spans="2:21" ht="27.95" customHeight="1" x14ac:dyDescent="0.3">
      <c r="B8" s="92" t="s">
        <v>1423</v>
      </c>
      <c r="C8" s="93">
        <v>0.54236111111111118</v>
      </c>
      <c r="D8" s="92" t="s">
        <v>1424</v>
      </c>
      <c r="E8" s="92" t="s">
        <v>1425</v>
      </c>
      <c r="F8" s="92" t="s">
        <v>1426</v>
      </c>
      <c r="G8" s="92" t="s">
        <v>1427</v>
      </c>
      <c r="H8" s="94">
        <v>260</v>
      </c>
      <c r="I8" s="30">
        <f t="shared" ref="I8:I24" si="0">SUM((H8/390)*100)</f>
        <v>66.666666666666657</v>
      </c>
      <c r="J8" s="30">
        <v>268</v>
      </c>
      <c r="K8" s="30">
        <f t="shared" ref="K8:K24" si="1">SUM((J8/390)*100)</f>
        <v>68.717948717948715</v>
      </c>
      <c r="L8" s="30">
        <v>271</v>
      </c>
      <c r="M8" s="30">
        <f t="shared" ref="M8:M24" si="2">SUM((L8/390)*100)</f>
        <v>69.487179487179489</v>
      </c>
      <c r="N8" s="65">
        <f t="shared" ref="N8:N24" si="3">SUM(H8+J8+L8)</f>
        <v>799</v>
      </c>
      <c r="O8" s="71">
        <f t="shared" ref="O8:O24" si="4">SUM((N8/1170)*100)</f>
        <v>68.290598290598297</v>
      </c>
      <c r="P8" s="95">
        <v>169</v>
      </c>
      <c r="Q8" s="103">
        <v>1</v>
      </c>
      <c r="R8" s="32"/>
      <c r="S8" s="33" t="s">
        <v>1711</v>
      </c>
      <c r="U8" s="98">
        <f t="shared" ref="U8:U24" si="5">MAX(I8,K8,M8)-MIN(I8,K8,M8)</f>
        <v>2.8205128205128318</v>
      </c>
    </row>
    <row r="9" spans="2:21" ht="27.95" customHeight="1" x14ac:dyDescent="0.3">
      <c r="B9" s="92" t="s">
        <v>1436</v>
      </c>
      <c r="C9" s="93">
        <v>0.6166666666666667</v>
      </c>
      <c r="D9" s="92" t="s">
        <v>1437</v>
      </c>
      <c r="E9" s="92" t="s">
        <v>1438</v>
      </c>
      <c r="F9" s="92" t="s">
        <v>1439</v>
      </c>
      <c r="G9" s="92" t="s">
        <v>1440</v>
      </c>
      <c r="H9" s="94">
        <v>251.5</v>
      </c>
      <c r="I9" s="30">
        <f t="shared" si="0"/>
        <v>64.487179487179489</v>
      </c>
      <c r="J9" s="30">
        <v>270</v>
      </c>
      <c r="K9" s="30">
        <f t="shared" si="1"/>
        <v>69.230769230769226</v>
      </c>
      <c r="L9" s="30">
        <v>272</v>
      </c>
      <c r="M9" s="30">
        <f t="shared" si="2"/>
        <v>69.743589743589737</v>
      </c>
      <c r="N9" s="65">
        <f t="shared" si="3"/>
        <v>793.5</v>
      </c>
      <c r="O9" s="71">
        <f t="shared" si="4"/>
        <v>67.820512820512818</v>
      </c>
      <c r="P9" s="94">
        <v>166</v>
      </c>
      <c r="Q9" s="103">
        <v>2</v>
      </c>
      <c r="R9" s="32"/>
      <c r="S9" s="33" t="s">
        <v>1711</v>
      </c>
      <c r="U9" s="98">
        <f t="shared" si="5"/>
        <v>5.2564102564102484</v>
      </c>
    </row>
    <row r="10" spans="2:21" ht="27.95" customHeight="1" x14ac:dyDescent="0.3">
      <c r="B10" s="92">
        <v>197</v>
      </c>
      <c r="C10" s="93">
        <v>0.57847222222222217</v>
      </c>
      <c r="D10" s="92" t="s">
        <v>1298</v>
      </c>
      <c r="E10" s="92" t="s">
        <v>1299</v>
      </c>
      <c r="F10" s="92" t="s">
        <v>1302</v>
      </c>
      <c r="G10" s="92" t="s">
        <v>1413</v>
      </c>
      <c r="H10" s="94">
        <v>260</v>
      </c>
      <c r="I10" s="30">
        <f t="shared" si="0"/>
        <v>66.666666666666657</v>
      </c>
      <c r="J10" s="30">
        <v>260.5</v>
      </c>
      <c r="K10" s="30">
        <f t="shared" si="1"/>
        <v>66.794871794871796</v>
      </c>
      <c r="L10" s="30">
        <v>268.5</v>
      </c>
      <c r="M10" s="30">
        <f t="shared" si="2"/>
        <v>68.84615384615384</v>
      </c>
      <c r="N10" s="65">
        <f t="shared" si="3"/>
        <v>789</v>
      </c>
      <c r="O10" s="71">
        <f t="shared" si="4"/>
        <v>67.435897435897445</v>
      </c>
      <c r="P10" s="95">
        <v>164</v>
      </c>
      <c r="Q10" s="103">
        <v>3</v>
      </c>
      <c r="R10" s="32"/>
      <c r="S10" s="33"/>
      <c r="U10" s="98">
        <f t="shared" si="5"/>
        <v>2.1794871794871824</v>
      </c>
    </row>
    <row r="11" spans="2:21" ht="27.95" customHeight="1" x14ac:dyDescent="0.3">
      <c r="B11" s="92" t="s">
        <v>1403</v>
      </c>
      <c r="C11" s="93">
        <v>0.54791666666666672</v>
      </c>
      <c r="D11" s="92" t="s">
        <v>1404</v>
      </c>
      <c r="E11" s="92" t="s">
        <v>1405</v>
      </c>
      <c r="F11" s="92" t="s">
        <v>1406</v>
      </c>
      <c r="G11" s="92" t="s">
        <v>1407</v>
      </c>
      <c r="H11" s="94">
        <v>259.5</v>
      </c>
      <c r="I11" s="30">
        <f t="shared" si="0"/>
        <v>66.538461538461533</v>
      </c>
      <c r="J11" s="30">
        <v>257</v>
      </c>
      <c r="K11" s="30">
        <f t="shared" si="1"/>
        <v>65.897435897435898</v>
      </c>
      <c r="L11" s="30">
        <v>265</v>
      </c>
      <c r="M11" s="30">
        <f t="shared" si="2"/>
        <v>67.948717948717956</v>
      </c>
      <c r="N11" s="65">
        <f t="shared" si="3"/>
        <v>781.5</v>
      </c>
      <c r="O11" s="71">
        <f t="shared" si="4"/>
        <v>66.794871794871796</v>
      </c>
      <c r="P11" s="95">
        <v>167</v>
      </c>
      <c r="Q11" s="103">
        <v>4</v>
      </c>
      <c r="R11" s="32"/>
      <c r="S11" s="33"/>
      <c r="U11" s="98">
        <f t="shared" si="5"/>
        <v>2.0512820512820582</v>
      </c>
    </row>
    <row r="12" spans="2:21" ht="27.95" customHeight="1" x14ac:dyDescent="0.3">
      <c r="B12" s="92" t="s">
        <v>1408</v>
      </c>
      <c r="C12" s="93">
        <v>0.55277777777777781</v>
      </c>
      <c r="D12" s="92" t="s">
        <v>1409</v>
      </c>
      <c r="E12" s="92" t="s">
        <v>1410</v>
      </c>
      <c r="F12" s="92" t="s">
        <v>1411</v>
      </c>
      <c r="G12" s="92" t="s">
        <v>1412</v>
      </c>
      <c r="H12" s="94">
        <v>249</v>
      </c>
      <c r="I12" s="30">
        <f t="shared" si="0"/>
        <v>63.84615384615384</v>
      </c>
      <c r="J12" s="30">
        <v>256</v>
      </c>
      <c r="K12" s="30">
        <f t="shared" si="1"/>
        <v>65.641025641025635</v>
      </c>
      <c r="L12" s="30">
        <v>265.5</v>
      </c>
      <c r="M12" s="30">
        <f t="shared" si="2"/>
        <v>68.07692307692308</v>
      </c>
      <c r="N12" s="65">
        <f t="shared" si="3"/>
        <v>770.5</v>
      </c>
      <c r="O12" s="71">
        <f t="shared" si="4"/>
        <v>65.854700854700852</v>
      </c>
      <c r="P12" s="95">
        <v>160</v>
      </c>
      <c r="Q12" s="103">
        <v>5</v>
      </c>
      <c r="R12" s="32"/>
      <c r="S12" s="33"/>
      <c r="U12" s="98">
        <f t="shared" si="5"/>
        <v>4.2307692307692406</v>
      </c>
    </row>
    <row r="13" spans="2:21" ht="27.95" customHeight="1" x14ac:dyDescent="0.3">
      <c r="B13" s="92" t="s">
        <v>1384</v>
      </c>
      <c r="C13" s="93">
        <v>0.56874999999999998</v>
      </c>
      <c r="D13" s="92" t="s">
        <v>1385</v>
      </c>
      <c r="E13" s="92" t="s">
        <v>1386</v>
      </c>
      <c r="F13" s="92" t="s">
        <v>1387</v>
      </c>
      <c r="G13" s="92" t="s">
        <v>1388</v>
      </c>
      <c r="H13" s="94">
        <v>252</v>
      </c>
      <c r="I13" s="30">
        <f t="shared" si="0"/>
        <v>64.615384615384613</v>
      </c>
      <c r="J13" s="30">
        <v>261.5</v>
      </c>
      <c r="K13" s="30">
        <f t="shared" si="1"/>
        <v>67.051282051282044</v>
      </c>
      <c r="L13" s="30">
        <v>255.5</v>
      </c>
      <c r="M13" s="30">
        <f t="shared" si="2"/>
        <v>65.512820512820511</v>
      </c>
      <c r="N13" s="65">
        <f t="shared" si="3"/>
        <v>769</v>
      </c>
      <c r="O13" s="71">
        <f t="shared" si="4"/>
        <v>65.726495726495727</v>
      </c>
      <c r="P13" s="95">
        <v>159</v>
      </c>
      <c r="Q13" s="103">
        <v>6</v>
      </c>
      <c r="R13" s="32" t="s">
        <v>1708</v>
      </c>
      <c r="S13" s="33" t="s">
        <v>1712</v>
      </c>
      <c r="U13" s="98">
        <f t="shared" si="5"/>
        <v>2.4358974358974308</v>
      </c>
    </row>
    <row r="14" spans="2:21" ht="27.95" customHeight="1" x14ac:dyDescent="0.3">
      <c r="B14" s="92">
        <v>382</v>
      </c>
      <c r="C14" s="93">
        <v>0.52708333333333335</v>
      </c>
      <c r="D14" s="92" t="s">
        <v>1353</v>
      </c>
      <c r="E14" s="92" t="s">
        <v>1354</v>
      </c>
      <c r="F14" s="92" t="s">
        <v>1355</v>
      </c>
      <c r="G14" s="92" t="s">
        <v>1356</v>
      </c>
      <c r="H14" s="94">
        <v>257.5</v>
      </c>
      <c r="I14" s="30">
        <f t="shared" si="0"/>
        <v>66.025641025641022</v>
      </c>
      <c r="J14" s="30">
        <v>253.5</v>
      </c>
      <c r="K14" s="30">
        <f t="shared" si="1"/>
        <v>65</v>
      </c>
      <c r="L14" s="30">
        <v>257</v>
      </c>
      <c r="M14" s="30">
        <f t="shared" si="2"/>
        <v>65.897435897435898</v>
      </c>
      <c r="N14" s="65">
        <f t="shared" si="3"/>
        <v>768</v>
      </c>
      <c r="O14" s="71">
        <f t="shared" si="4"/>
        <v>65.641025641025635</v>
      </c>
      <c r="P14" s="95">
        <v>159</v>
      </c>
      <c r="Q14" s="103">
        <v>7</v>
      </c>
      <c r="R14" s="32"/>
      <c r="S14" s="33"/>
      <c r="U14" s="98">
        <f t="shared" si="5"/>
        <v>1.025641025641022</v>
      </c>
    </row>
    <row r="15" spans="2:21" ht="27.95" customHeight="1" x14ac:dyDescent="0.3">
      <c r="B15" s="92">
        <v>161</v>
      </c>
      <c r="C15" s="93">
        <v>0.61111111111111105</v>
      </c>
      <c r="D15" s="92" t="s">
        <v>1389</v>
      </c>
      <c r="E15" s="92" t="s">
        <v>1390</v>
      </c>
      <c r="F15" s="92" t="s">
        <v>1391</v>
      </c>
      <c r="G15" s="92" t="s">
        <v>1392</v>
      </c>
      <c r="H15" s="94">
        <v>248</v>
      </c>
      <c r="I15" s="30">
        <f t="shared" si="0"/>
        <v>63.589743589743584</v>
      </c>
      <c r="J15" s="30">
        <v>259</v>
      </c>
      <c r="K15" s="30">
        <f t="shared" si="1"/>
        <v>66.410256410256409</v>
      </c>
      <c r="L15" s="30">
        <v>256.5</v>
      </c>
      <c r="M15" s="30">
        <f t="shared" si="2"/>
        <v>65.769230769230774</v>
      </c>
      <c r="N15" s="65">
        <f t="shared" si="3"/>
        <v>763.5</v>
      </c>
      <c r="O15" s="71">
        <f t="shared" si="4"/>
        <v>65.256410256410263</v>
      </c>
      <c r="P15" s="95">
        <v>161</v>
      </c>
      <c r="Q15" s="103">
        <v>8</v>
      </c>
      <c r="R15" s="32"/>
      <c r="S15" s="33"/>
      <c r="U15" s="98">
        <f t="shared" si="5"/>
        <v>2.8205128205128247</v>
      </c>
    </row>
    <row r="16" spans="2:21" ht="27.95" customHeight="1" x14ac:dyDescent="0.3">
      <c r="B16" s="92">
        <v>427</v>
      </c>
      <c r="C16" s="93">
        <v>0.58958333333333335</v>
      </c>
      <c r="D16" s="92" t="s">
        <v>1432</v>
      </c>
      <c r="E16" s="92" t="s">
        <v>1433</v>
      </c>
      <c r="F16" s="92" t="s">
        <v>1434</v>
      </c>
      <c r="G16" s="92" t="s">
        <v>1435</v>
      </c>
      <c r="H16" s="94">
        <v>254</v>
      </c>
      <c r="I16" s="30">
        <f t="shared" si="0"/>
        <v>65.128205128205124</v>
      </c>
      <c r="J16" s="30">
        <v>256</v>
      </c>
      <c r="K16" s="30">
        <f t="shared" si="1"/>
        <v>65.641025641025635</v>
      </c>
      <c r="L16" s="30">
        <v>252.5</v>
      </c>
      <c r="M16" s="30">
        <f t="shared" si="2"/>
        <v>64.743589743589752</v>
      </c>
      <c r="N16" s="65">
        <f t="shared" si="3"/>
        <v>762.5</v>
      </c>
      <c r="O16" s="71">
        <f t="shared" si="4"/>
        <v>65.17094017094017</v>
      </c>
      <c r="P16" s="95">
        <v>161</v>
      </c>
      <c r="Q16" s="103">
        <v>9</v>
      </c>
      <c r="R16" s="32"/>
      <c r="S16" s="33"/>
      <c r="U16" s="98">
        <f t="shared" si="5"/>
        <v>0.89743589743588359</v>
      </c>
    </row>
    <row r="17" spans="2:21" ht="27.95" customHeight="1" x14ac:dyDescent="0.3">
      <c r="B17" s="92">
        <v>154</v>
      </c>
      <c r="C17" s="93">
        <v>0.53680555555555554</v>
      </c>
      <c r="D17" s="92" t="s">
        <v>1414</v>
      </c>
      <c r="E17" s="92" t="s">
        <v>1415</v>
      </c>
      <c r="F17" s="92" t="s">
        <v>1416</v>
      </c>
      <c r="G17" s="92" t="s">
        <v>1417</v>
      </c>
      <c r="H17" s="94">
        <v>253</v>
      </c>
      <c r="I17" s="30">
        <f t="shared" si="0"/>
        <v>64.871794871794876</v>
      </c>
      <c r="J17" s="30">
        <v>253</v>
      </c>
      <c r="K17" s="30">
        <f t="shared" si="1"/>
        <v>64.871794871794876</v>
      </c>
      <c r="L17" s="30">
        <v>252</v>
      </c>
      <c r="M17" s="30">
        <f t="shared" si="2"/>
        <v>64.615384615384613</v>
      </c>
      <c r="N17" s="65">
        <f t="shared" si="3"/>
        <v>758</v>
      </c>
      <c r="O17" s="71">
        <f t="shared" si="4"/>
        <v>64.786324786324784</v>
      </c>
      <c r="P17" s="95">
        <v>163</v>
      </c>
      <c r="Q17" s="103">
        <v>10</v>
      </c>
      <c r="R17" s="32"/>
      <c r="S17" s="33"/>
      <c r="U17" s="98">
        <f t="shared" si="5"/>
        <v>0.2564102564102626</v>
      </c>
    </row>
    <row r="18" spans="2:21" ht="27.95" customHeight="1" x14ac:dyDescent="0.3">
      <c r="B18" s="92">
        <v>456</v>
      </c>
      <c r="C18" s="93">
        <v>0.53263888888888888</v>
      </c>
      <c r="D18" s="92" t="s">
        <v>1330</v>
      </c>
      <c r="E18" s="92" t="s">
        <v>1331</v>
      </c>
      <c r="F18" s="92" t="s">
        <v>1332</v>
      </c>
      <c r="G18" s="92" t="s">
        <v>1333</v>
      </c>
      <c r="H18" s="94">
        <v>238</v>
      </c>
      <c r="I18" s="30">
        <f t="shared" si="0"/>
        <v>61.025641025641029</v>
      </c>
      <c r="J18" s="30">
        <v>270</v>
      </c>
      <c r="K18" s="30">
        <f t="shared" si="1"/>
        <v>69.230769230769226</v>
      </c>
      <c r="L18" s="30">
        <v>249</v>
      </c>
      <c r="M18" s="30">
        <f t="shared" si="2"/>
        <v>63.84615384615384</v>
      </c>
      <c r="N18" s="65">
        <f t="shared" si="3"/>
        <v>757</v>
      </c>
      <c r="O18" s="71">
        <f t="shared" si="4"/>
        <v>64.700854700854705</v>
      </c>
      <c r="P18" s="95">
        <v>159</v>
      </c>
      <c r="Q18" s="103"/>
      <c r="R18" s="32"/>
      <c r="S18" s="33"/>
      <c r="U18" s="98">
        <f t="shared" si="5"/>
        <v>8.2051282051281973</v>
      </c>
    </row>
    <row r="19" spans="2:21" ht="27.95" customHeight="1" x14ac:dyDescent="0.3">
      <c r="B19" s="92" t="s">
        <v>1279</v>
      </c>
      <c r="C19" s="93">
        <v>0.60555555555555551</v>
      </c>
      <c r="D19" s="92" t="s">
        <v>1280</v>
      </c>
      <c r="E19" s="92" t="s">
        <v>1281</v>
      </c>
      <c r="F19" s="92" t="s">
        <v>1282</v>
      </c>
      <c r="G19" s="92" t="s">
        <v>1283</v>
      </c>
      <c r="H19" s="94">
        <v>243</v>
      </c>
      <c r="I19" s="30">
        <f t="shared" si="0"/>
        <v>62.307692307692307</v>
      </c>
      <c r="J19" s="30">
        <v>250.5</v>
      </c>
      <c r="K19" s="30">
        <f t="shared" si="1"/>
        <v>64.230769230769241</v>
      </c>
      <c r="L19" s="30">
        <v>259</v>
      </c>
      <c r="M19" s="30">
        <f t="shared" si="2"/>
        <v>66.410256410256409</v>
      </c>
      <c r="N19" s="65">
        <f t="shared" si="3"/>
        <v>752.5</v>
      </c>
      <c r="O19" s="71">
        <f t="shared" si="4"/>
        <v>64.316239316239319</v>
      </c>
      <c r="P19" s="95">
        <v>156</v>
      </c>
      <c r="Q19" s="103"/>
      <c r="R19" s="32"/>
      <c r="S19" s="33"/>
      <c r="U19" s="98">
        <f t="shared" si="5"/>
        <v>4.1025641025641022</v>
      </c>
    </row>
    <row r="20" spans="2:21" ht="27.95" customHeight="1" x14ac:dyDescent="0.3">
      <c r="B20" s="92">
        <v>269</v>
      </c>
      <c r="C20" s="93">
        <v>0.51597222222222217</v>
      </c>
      <c r="D20" s="92" t="s">
        <v>1325</v>
      </c>
      <c r="E20" s="92" t="s">
        <v>1326</v>
      </c>
      <c r="F20" s="92" t="s">
        <v>1327</v>
      </c>
      <c r="G20" s="92" t="s">
        <v>1328</v>
      </c>
      <c r="H20" s="94">
        <v>252</v>
      </c>
      <c r="I20" s="30">
        <f t="shared" si="0"/>
        <v>64.615384615384613</v>
      </c>
      <c r="J20" s="30">
        <v>251.5</v>
      </c>
      <c r="K20" s="30">
        <f t="shared" si="1"/>
        <v>64.487179487179489</v>
      </c>
      <c r="L20" s="30">
        <v>237.5</v>
      </c>
      <c r="M20" s="30">
        <f t="shared" si="2"/>
        <v>60.897435897435891</v>
      </c>
      <c r="N20" s="65">
        <f t="shared" si="3"/>
        <v>741</v>
      </c>
      <c r="O20" s="71">
        <f t="shared" si="4"/>
        <v>63.333333333333329</v>
      </c>
      <c r="P20" s="95">
        <v>157</v>
      </c>
      <c r="Q20" s="103"/>
      <c r="R20" s="32"/>
      <c r="S20" s="33"/>
      <c r="U20" s="98">
        <f t="shared" si="5"/>
        <v>3.7179487179487225</v>
      </c>
    </row>
    <row r="21" spans="2:21" ht="27.95" customHeight="1" x14ac:dyDescent="0.3">
      <c r="B21" s="92" t="s">
        <v>1398</v>
      </c>
      <c r="C21" s="93">
        <v>0.59513888888888888</v>
      </c>
      <c r="D21" s="92" t="s">
        <v>1399</v>
      </c>
      <c r="E21" s="92" t="s">
        <v>1400</v>
      </c>
      <c r="F21" s="92" t="s">
        <v>1401</v>
      </c>
      <c r="G21" s="92" t="s">
        <v>1402</v>
      </c>
      <c r="H21" s="94">
        <v>243</v>
      </c>
      <c r="I21" s="30">
        <f t="shared" si="0"/>
        <v>62.307692307692307</v>
      </c>
      <c r="J21" s="30">
        <v>245.5</v>
      </c>
      <c r="K21" s="30">
        <f t="shared" si="1"/>
        <v>62.948717948717949</v>
      </c>
      <c r="L21" s="30">
        <v>247.5</v>
      </c>
      <c r="M21" s="30">
        <f t="shared" si="2"/>
        <v>63.46153846153846</v>
      </c>
      <c r="N21" s="65">
        <f t="shared" si="3"/>
        <v>736</v>
      </c>
      <c r="O21" s="71">
        <f t="shared" si="4"/>
        <v>62.905982905982903</v>
      </c>
      <c r="P21" s="95">
        <v>153</v>
      </c>
      <c r="Q21" s="103"/>
      <c r="R21" s="32"/>
      <c r="S21" s="33"/>
      <c r="U21" s="98">
        <f t="shared" si="5"/>
        <v>1.1538461538461533</v>
      </c>
    </row>
    <row r="22" spans="2:21" ht="27.95" customHeight="1" x14ac:dyDescent="0.3">
      <c r="B22" s="92" t="s">
        <v>1393</v>
      </c>
      <c r="C22" s="93">
        <v>0.58402777777777781</v>
      </c>
      <c r="D22" s="92" t="s">
        <v>1394</v>
      </c>
      <c r="E22" s="92" t="s">
        <v>1395</v>
      </c>
      <c r="F22" s="92" t="s">
        <v>1396</v>
      </c>
      <c r="G22" s="92" t="s">
        <v>1397</v>
      </c>
      <c r="H22" s="94">
        <v>227</v>
      </c>
      <c r="I22" s="30">
        <f t="shared" si="0"/>
        <v>58.205128205128212</v>
      </c>
      <c r="J22" s="30">
        <v>233.5</v>
      </c>
      <c r="K22" s="30">
        <f t="shared" si="1"/>
        <v>59.871794871794869</v>
      </c>
      <c r="L22" s="30">
        <v>229.5</v>
      </c>
      <c r="M22" s="30">
        <f t="shared" si="2"/>
        <v>58.846153846153847</v>
      </c>
      <c r="N22" s="65">
        <f t="shared" si="3"/>
        <v>690</v>
      </c>
      <c r="O22" s="71">
        <f t="shared" si="4"/>
        <v>58.974358974358978</v>
      </c>
      <c r="P22" s="95">
        <v>143</v>
      </c>
      <c r="Q22" s="103"/>
      <c r="R22" s="32"/>
      <c r="S22" s="33"/>
      <c r="U22" s="98">
        <f t="shared" si="5"/>
        <v>1.6666666666666572</v>
      </c>
    </row>
    <row r="23" spans="2:21" ht="27.95" customHeight="1" x14ac:dyDescent="0.3">
      <c r="B23" s="92">
        <v>220</v>
      </c>
      <c r="C23" s="93">
        <v>0.57430555555555551</v>
      </c>
      <c r="D23" s="92" t="s">
        <v>1167</v>
      </c>
      <c r="E23" s="92" t="s">
        <v>1168</v>
      </c>
      <c r="F23" s="92" t="s">
        <v>1169</v>
      </c>
      <c r="G23" s="92" t="s">
        <v>1170</v>
      </c>
      <c r="H23" s="94">
        <v>220.5</v>
      </c>
      <c r="I23" s="30">
        <f t="shared" si="0"/>
        <v>56.53846153846154</v>
      </c>
      <c r="J23" s="30">
        <v>229.5</v>
      </c>
      <c r="K23" s="30">
        <f t="shared" si="1"/>
        <v>58.846153846153847</v>
      </c>
      <c r="L23" s="30">
        <v>232</v>
      </c>
      <c r="M23" s="30">
        <f t="shared" si="2"/>
        <v>59.487179487179489</v>
      </c>
      <c r="N23" s="65">
        <f t="shared" si="3"/>
        <v>682</v>
      </c>
      <c r="O23" s="71">
        <f t="shared" si="4"/>
        <v>58.290598290598297</v>
      </c>
      <c r="P23" s="95">
        <v>146</v>
      </c>
      <c r="Q23" s="103"/>
      <c r="R23" s="32"/>
      <c r="S23" s="33"/>
      <c r="U23" s="98">
        <f t="shared" si="5"/>
        <v>2.9487179487179489</v>
      </c>
    </row>
    <row r="24" spans="2:21" ht="27.95" customHeight="1" x14ac:dyDescent="0.3">
      <c r="B24" s="95"/>
      <c r="C24" s="93">
        <v>0.55763888888888891</v>
      </c>
      <c r="D24" s="95" t="s">
        <v>1619</v>
      </c>
      <c r="E24" s="95"/>
      <c r="F24" s="95"/>
      <c r="G24" s="95"/>
      <c r="H24" s="94"/>
      <c r="I24" s="30">
        <f t="shared" si="0"/>
        <v>0</v>
      </c>
      <c r="J24" s="30"/>
      <c r="K24" s="30">
        <f t="shared" si="1"/>
        <v>0</v>
      </c>
      <c r="L24" s="30"/>
      <c r="M24" s="30">
        <f t="shared" si="2"/>
        <v>0</v>
      </c>
      <c r="N24" s="65">
        <f t="shared" si="3"/>
        <v>0</v>
      </c>
      <c r="O24" s="71">
        <f t="shared" si="4"/>
        <v>0</v>
      </c>
      <c r="P24" s="95"/>
      <c r="Q24" s="103"/>
      <c r="R24" s="32"/>
      <c r="S24" s="33"/>
      <c r="U24" s="98">
        <f t="shared" si="5"/>
        <v>0</v>
      </c>
    </row>
    <row r="25" spans="2:21" x14ac:dyDescent="0.3">
      <c r="B25" s="92" t="s">
        <v>1418</v>
      </c>
      <c r="C25" s="93">
        <v>0.52152777777777781</v>
      </c>
      <c r="D25" s="92" t="s">
        <v>853</v>
      </c>
      <c r="E25" s="92" t="s">
        <v>854</v>
      </c>
      <c r="F25" s="92" t="s">
        <v>1419</v>
      </c>
      <c r="G25" s="92" t="s">
        <v>1420</v>
      </c>
      <c r="H25" s="94" t="s">
        <v>1650</v>
      </c>
      <c r="I25" s="30" t="s">
        <v>1650</v>
      </c>
      <c r="J25" s="30" t="s">
        <v>1650</v>
      </c>
      <c r="K25" s="30" t="s">
        <v>1650</v>
      </c>
      <c r="L25" s="30" t="s">
        <v>1650</v>
      </c>
      <c r="M25" s="30" t="s">
        <v>1650</v>
      </c>
      <c r="N25" s="30" t="s">
        <v>1650</v>
      </c>
      <c r="O25" s="30" t="s">
        <v>1650</v>
      </c>
      <c r="P25" s="95"/>
      <c r="Q25" s="103"/>
      <c r="R25" s="32"/>
      <c r="S25" s="33"/>
      <c r="U25" s="98" t="e">
        <f>MAX(#REF!,#REF!,#REF!)-MIN(#REF!,#REF!,#REF!)</f>
        <v>#REF!</v>
      </c>
    </row>
    <row r="26" spans="2:21" x14ac:dyDescent="0.3">
      <c r="B26" s="92">
        <v>167</v>
      </c>
      <c r="C26" s="93">
        <v>0.51041666666666663</v>
      </c>
      <c r="D26" s="92" t="s">
        <v>1176</v>
      </c>
      <c r="E26" s="92" t="s">
        <v>1177</v>
      </c>
      <c r="F26" s="92" t="s">
        <v>1421</v>
      </c>
      <c r="G26" s="92" t="s">
        <v>1422</v>
      </c>
      <c r="H26" s="30" t="s">
        <v>1681</v>
      </c>
      <c r="I26" s="30" t="s">
        <v>1681</v>
      </c>
      <c r="J26" s="30" t="s">
        <v>1681</v>
      </c>
      <c r="K26" s="30" t="s">
        <v>1681</v>
      </c>
      <c r="L26" s="30" t="s">
        <v>1681</v>
      </c>
      <c r="M26" s="30" t="s">
        <v>1681</v>
      </c>
      <c r="N26" s="30" t="s">
        <v>1681</v>
      </c>
      <c r="O26" s="99" t="s">
        <v>1681</v>
      </c>
      <c r="P26" s="95"/>
      <c r="Q26" s="103"/>
      <c r="R26" s="32"/>
      <c r="S26" s="33"/>
      <c r="U26" s="98" t="e">
        <f>MAX(#REF!,#REF!,#REF!)-MIN(#REF!,#REF!,#REF!)</f>
        <v>#REF!</v>
      </c>
    </row>
    <row r="27" spans="2:21" x14ac:dyDescent="0.3">
      <c r="B27" s="92">
        <v>146</v>
      </c>
      <c r="C27" s="93">
        <v>0.6</v>
      </c>
      <c r="D27" s="92" t="s">
        <v>1428</v>
      </c>
      <c r="E27" s="92" t="s">
        <v>1429</v>
      </c>
      <c r="F27" s="92" t="s">
        <v>1430</v>
      </c>
      <c r="G27" s="92" t="s">
        <v>1431</v>
      </c>
      <c r="H27" s="94" t="s">
        <v>1685</v>
      </c>
      <c r="I27" s="94" t="s">
        <v>1685</v>
      </c>
      <c r="J27" s="94" t="s">
        <v>1685</v>
      </c>
      <c r="K27" s="94" t="s">
        <v>1685</v>
      </c>
      <c r="L27" s="94" t="s">
        <v>1685</v>
      </c>
      <c r="M27" s="94" t="s">
        <v>1685</v>
      </c>
      <c r="N27" s="94" t="s">
        <v>1685</v>
      </c>
      <c r="O27" s="94" t="s">
        <v>1685</v>
      </c>
      <c r="P27" s="95"/>
      <c r="Q27" s="103"/>
      <c r="R27" s="32"/>
      <c r="S27" s="33"/>
    </row>
  </sheetData>
  <sortState ref="B8:S27">
    <sortCondition descending="1" ref="O8:O27"/>
  </sortState>
  <mergeCells count="1">
    <mergeCell ref="D5:J5"/>
  </mergeCells>
  <phoneticPr fontId="0" type="noConversion"/>
  <conditionalFormatting sqref="U8:U26">
    <cfRule type="cellIs" dxfId="16" priority="8" stopIfTrue="1" operator="greaterThan">
      <formula>0.0699</formula>
    </cfRule>
  </conditionalFormatting>
  <conditionalFormatting sqref="U8:U26">
    <cfRule type="cellIs" dxfId="15" priority="5" operator="greaterThan">
      <formula>6.999</formula>
    </cfRule>
  </conditionalFormatting>
  <conditionalFormatting sqref="U8:U26">
    <cfRule type="cellIs" dxfId="14" priority="4" operator="greaterThan">
      <formula>2.941</formula>
    </cfRule>
  </conditionalFormatting>
  <conditionalFormatting sqref="U8:U26">
    <cfRule type="cellIs" dxfId="13" priority="9" operator="greaterThan">
      <formula>6.999</formula>
    </cfRule>
    <cfRule type="cellIs" dxfId="12" priority="9" operator="greaterThan">
      <formula>#REF!</formula>
    </cfRule>
    <cfRule type="cellIs" dxfId="11" priority="10" operator="greaterThan">
      <formula>6.999</formula>
    </cfRule>
    <cfRule type="cellIs" dxfId="10" priority="11" stopIfTrue="1" operator="greaterThan">
      <formula>6.99</formula>
    </cfRule>
  </conditionalFormatting>
  <pageMargins left="0.75" right="0.75" top="1" bottom="1" header="0.5" footer="0.5"/>
  <pageSetup scale="6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3C2D0746BAE43BEF1C06B61FF04F4" ma:contentTypeVersion="12" ma:contentTypeDescription="Create a new document." ma:contentTypeScope="" ma:versionID="a76020e0f6d9e1715b2fda1e27eccbce">
  <xsd:schema xmlns:xsd="http://www.w3.org/2001/XMLSchema" xmlns:xs="http://www.w3.org/2001/XMLSchema" xmlns:p="http://schemas.microsoft.com/office/2006/metadata/properties" xmlns:ns2="014bbe7b-656b-4307-bc84-345a153590a8" xmlns:ns3="1c370b71-9b4a-48c4-874e-76e144e1a37a" targetNamespace="http://schemas.microsoft.com/office/2006/metadata/properties" ma:root="true" ma:fieldsID="16161a68ccd363da8323b95ac77c5d92" ns2:_="" ns3:_="">
    <xsd:import namespace="014bbe7b-656b-4307-bc84-345a153590a8"/>
    <xsd:import namespace="1c370b71-9b4a-48c4-874e-76e144e1a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be7b-656b-4307-bc84-345a15359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70b71-9b4a-48c4-874e-76e144e1a3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875FB-B982-4467-A6B7-E59A5205D1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C5007D-DDF8-4633-AC54-536393369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bbe7b-656b-4307-bc84-345a153590a8"/>
    <ds:schemaRef ds:uri="1c370b71-9b4a-48c4-874e-76e144e1a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P19 Bronze</vt:lpstr>
      <vt:lpstr>P19 Silver</vt:lpstr>
      <vt:lpstr>N23 Bronze</vt:lpstr>
      <vt:lpstr>N23 Silver</vt:lpstr>
      <vt:lpstr>E53 Bronze</vt:lpstr>
      <vt:lpstr>E53 Silver</vt:lpstr>
      <vt:lpstr>M73 Bronze</vt:lpstr>
      <vt:lpstr>M73 Silver</vt:lpstr>
      <vt:lpstr>AM91 Bronze</vt:lpstr>
      <vt:lpstr>AM91 Silver</vt:lpstr>
      <vt:lpstr>PSG Bronze</vt:lpstr>
      <vt:lpstr>PSG Silver</vt:lpstr>
      <vt:lpstr>Inter I Bronze</vt:lpstr>
      <vt:lpstr> Inter I Silver</vt:lpstr>
      <vt:lpstr>Sheet1</vt:lpstr>
      <vt:lpstr>' Inter I Silver'!Print_Area</vt:lpstr>
      <vt:lpstr>'AM91 Bronze'!Print_Area</vt:lpstr>
      <vt:lpstr>'AM91 Silver'!Print_Area</vt:lpstr>
      <vt:lpstr>'E53 Bronze'!Print_Area</vt:lpstr>
      <vt:lpstr>'E53 Silver'!Print_Area</vt:lpstr>
      <vt:lpstr>'Inter I Bronze'!Print_Area</vt:lpstr>
      <vt:lpstr>'M73 Bronze'!Print_Area</vt:lpstr>
      <vt:lpstr>'M73 Silver'!Print_Area</vt:lpstr>
      <vt:lpstr>'N23 Bronze'!Print_Area</vt:lpstr>
      <vt:lpstr>'N23 Silver'!Print_Area</vt:lpstr>
      <vt:lpstr>'P19 Bronze'!Print_Area</vt:lpstr>
      <vt:lpstr>'P19 Silver'!Print_Area</vt:lpstr>
      <vt:lpstr>'PSG Bronze'!Print_Area</vt:lpstr>
      <vt:lpstr>'PSG Silver'!Print_Area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Charlotte Wickington</cp:lastModifiedBy>
  <cp:revision/>
  <cp:lastPrinted>2021-05-09T18:47:34Z</cp:lastPrinted>
  <dcterms:created xsi:type="dcterms:W3CDTF">2009-03-10T00:19:29Z</dcterms:created>
  <dcterms:modified xsi:type="dcterms:W3CDTF">2021-05-09T18:50:27Z</dcterms:modified>
</cp:coreProperties>
</file>