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372" documentId="8_{2308E063-3D23-434F-98E9-490B60A8F7F1}" xr6:coauthVersionLast="47" xr6:coauthVersionMax="47" xr10:uidLastSave="{4CB9720F-5DCC-41BE-94F6-BB07C956701D}"/>
  <bookViews>
    <workbookView xWindow="-120" yWindow="-120" windowWidth="20730" windowHeight="11160" firstSheet="10" activeTab="10" xr2:uid="{00000000-000D-0000-FFFF-FFFF00000000}"/>
  </bookViews>
  <sheets>
    <sheet name="Class 1 Prelim  17a" sheetId="4" r:id="rId1"/>
    <sheet name="Class 2 Prelim 19 Q" sheetId="5" r:id="rId2"/>
    <sheet name="Class 3 Novice 23" sheetId="6" r:id="rId3"/>
    <sheet name="Class 4 Novice 37a" sheetId="7" r:id="rId4"/>
    <sheet name="Class 5 Ele 40" sheetId="8" r:id="rId5"/>
    <sheet name="Class 6 Ele 53 Q" sheetId="9" r:id="rId6"/>
    <sheet name="Class 7 Medium 61" sheetId="10" r:id="rId7"/>
    <sheet name="Class 8 Med 73 Q" sheetId="11" r:id="rId8"/>
    <sheet name="Class 9 AM91 Q" sheetId="28" r:id="rId9"/>
    <sheet name="Sheet1" sheetId="35" r:id="rId10"/>
    <sheet name="Class 13 Inter I Q" sheetId="23" r:id="rId11"/>
    <sheet name="Class 14 Inter II" sheetId="24" r:id="rId12"/>
    <sheet name="Class 17 Novice FSM " sheetId="25" r:id="rId13"/>
    <sheet name="Class 19 Med FSM " sheetId="30" r:id="rId14"/>
    <sheet name="Class 20 Adv Med FSM " sheetId="34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4" l="1"/>
  <c r="I11" i="35"/>
  <c r="I14" i="10"/>
  <c r="I12" i="10"/>
  <c r="I11" i="10"/>
  <c r="I13" i="10"/>
  <c r="I14" i="8"/>
  <c r="I13" i="8"/>
  <c r="I16" i="8"/>
  <c r="I12" i="8"/>
  <c r="I11" i="8"/>
  <c r="I15" i="8"/>
  <c r="I12" i="5"/>
  <c r="I20" i="5"/>
  <c r="I15" i="5"/>
  <c r="I13" i="5"/>
  <c r="I17" i="5"/>
  <c r="I13" i="4"/>
  <c r="I12" i="4"/>
  <c r="I17" i="7"/>
  <c r="I18" i="7"/>
  <c r="I16" i="7"/>
  <c r="I20" i="7"/>
  <c r="I15" i="7"/>
  <c r="I13" i="7"/>
  <c r="I19" i="7"/>
  <c r="I11" i="7"/>
  <c r="I14" i="7"/>
  <c r="I12" i="7"/>
  <c r="I11" i="23"/>
  <c r="I12" i="23"/>
  <c r="I11" i="28"/>
  <c r="I13" i="28"/>
  <c r="I12" i="28"/>
  <c r="I14" i="9"/>
  <c r="I16" i="9"/>
  <c r="I15" i="9"/>
  <c r="I13" i="9"/>
  <c r="I17" i="6"/>
  <c r="I18" i="6"/>
  <c r="I23" i="6"/>
  <c r="I16" i="6"/>
  <c r="I11" i="6"/>
  <c r="I21" i="6"/>
  <c r="I22" i="6"/>
  <c r="I15" i="6"/>
  <c r="I13" i="6"/>
  <c r="I20" i="6"/>
  <c r="I24" i="6"/>
  <c r="I16" i="4"/>
  <c r="I19" i="4"/>
  <c r="I18" i="4"/>
  <c r="I11" i="34"/>
  <c r="I12" i="30"/>
  <c r="I11" i="30"/>
  <c r="I12" i="9"/>
  <c r="I11" i="9"/>
  <c r="I12" i="25"/>
  <c r="I11" i="25"/>
  <c r="I12" i="6"/>
  <c r="I25" i="6"/>
  <c r="I14" i="6"/>
  <c r="I19" i="6"/>
  <c r="I11" i="5"/>
  <c r="I18" i="5"/>
  <c r="I14" i="5"/>
  <c r="I16" i="5"/>
  <c r="I19" i="5"/>
  <c r="I11" i="4"/>
  <c r="I15" i="4"/>
  <c r="I17" i="4"/>
  <c r="I14" i="4"/>
</calcChain>
</file>

<file path=xl/sharedStrings.xml><?xml version="1.0" encoding="utf-8"?>
<sst xmlns="http://schemas.openxmlformats.org/spreadsheetml/2006/main" count="838" uniqueCount="322">
  <si>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</si>
  <si>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</si>
  <si>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</si>
  <si>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</si>
  <si>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</si>
  <si>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</si>
  <si>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</si>
  <si>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</si>
  <si>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</si>
  <si>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</si>
  <si>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</si>
  <si>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</si>
  <si>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</si>
  <si>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</si>
  <si>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</si>
  <si>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</si>
  <si>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</si>
  <si>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</si>
  <si>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</si>
  <si>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</si>
  <si>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Time</t>
  </si>
  <si>
    <t>20</t>
  </si>
  <si>
    <t>17</t>
  </si>
  <si>
    <t>19</t>
  </si>
  <si>
    <t>21</t>
  </si>
  <si>
    <t>6</t>
  </si>
  <si>
    <t>11</t>
  </si>
  <si>
    <t>5</t>
  </si>
  <si>
    <t>14</t>
  </si>
  <si>
    <t>13</t>
  </si>
  <si>
    <t>1</t>
  </si>
  <si>
    <t>30</t>
  </si>
  <si>
    <t>29</t>
  </si>
  <si>
    <t>32</t>
  </si>
  <si>
    <t>Venue : Brook Farm EC</t>
  </si>
  <si>
    <t>16</t>
  </si>
  <si>
    <t>22</t>
  </si>
  <si>
    <t>23</t>
  </si>
  <si>
    <t>25</t>
  </si>
  <si>
    <t>28</t>
  </si>
  <si>
    <t>Total Points: 340</t>
  </si>
  <si>
    <t>Test/Class : Inter I / 13</t>
  </si>
  <si>
    <t xml:space="preserve">Place </t>
  </si>
  <si>
    <t>,</t>
  </si>
  <si>
    <t>36</t>
  </si>
  <si>
    <t>Jessica Williams</t>
  </si>
  <si>
    <t>59196</t>
  </si>
  <si>
    <t>37</t>
  </si>
  <si>
    <t xml:space="preserve">Event Type : BD Reg I-GP + FSM </t>
  </si>
  <si>
    <t>2</t>
  </si>
  <si>
    <t>Event Type : BD Reg I-GP + FSM</t>
  </si>
  <si>
    <t>38</t>
  </si>
  <si>
    <t>26</t>
  </si>
  <si>
    <t>31</t>
  </si>
  <si>
    <t>27</t>
  </si>
  <si>
    <t xml:space="preserve">Event Type : Reg BD I - GP + FSM </t>
  </si>
  <si>
    <t>8</t>
  </si>
  <si>
    <t>3</t>
  </si>
  <si>
    <t>18</t>
  </si>
  <si>
    <t>Total Points: 180</t>
  </si>
  <si>
    <t xml:space="preserve">Total Points: 300 </t>
  </si>
  <si>
    <t xml:space="preserve">Judge(s) : Graham Andrews </t>
  </si>
  <si>
    <t>Judge(s) : Graham Andrews</t>
  </si>
  <si>
    <t>Test/Class : N23 / 3</t>
  </si>
  <si>
    <t>Test/Class : E53 / 6</t>
  </si>
  <si>
    <t>24</t>
  </si>
  <si>
    <t>33</t>
  </si>
  <si>
    <t>Shirley Babb</t>
  </si>
  <si>
    <t>160130</t>
  </si>
  <si>
    <t>Sorrentino D</t>
  </si>
  <si>
    <t>1532538</t>
  </si>
  <si>
    <t>Sarah Coulten</t>
  </si>
  <si>
    <t>29246</t>
  </si>
  <si>
    <t>Jaleo I</t>
  </si>
  <si>
    <t>1941978</t>
  </si>
  <si>
    <t>1B</t>
  </si>
  <si>
    <t>2B</t>
  </si>
  <si>
    <t>Total Points: 300</t>
  </si>
  <si>
    <t>Total Points: 390</t>
  </si>
  <si>
    <t>Start Date : 26 June 2022</t>
  </si>
  <si>
    <t>Rosie Bennett</t>
  </si>
  <si>
    <t>1921479</t>
  </si>
  <si>
    <t>Liem Stonie</t>
  </si>
  <si>
    <t>1945959</t>
  </si>
  <si>
    <t>12</t>
  </si>
  <si>
    <t>Nancy Spencer-Jones</t>
  </si>
  <si>
    <t>1915954</t>
  </si>
  <si>
    <t>Miss Kinky Boots</t>
  </si>
  <si>
    <t>1946649</t>
  </si>
  <si>
    <t>Hayley Liddiard</t>
  </si>
  <si>
    <t>19682</t>
  </si>
  <si>
    <t>The Kings Warrior</t>
  </si>
  <si>
    <t>1944709</t>
  </si>
  <si>
    <t>Sarah Turner</t>
  </si>
  <si>
    <t>1710510</t>
  </si>
  <si>
    <t>Bergerac Of Kuranda</t>
  </si>
  <si>
    <t>1533138</t>
  </si>
  <si>
    <t>45</t>
  </si>
  <si>
    <t>Kitty Jackson</t>
  </si>
  <si>
    <t>1411452</t>
  </si>
  <si>
    <t>Townview Blue</t>
  </si>
  <si>
    <t>1432107</t>
  </si>
  <si>
    <t>Lucy Colley</t>
  </si>
  <si>
    <t>1921035</t>
  </si>
  <si>
    <t>Archie Boy</t>
  </si>
  <si>
    <t>1943780</t>
  </si>
  <si>
    <t>Gemma Stranks</t>
  </si>
  <si>
    <t>1921772</t>
  </si>
  <si>
    <t>Wishful Thinking VII</t>
  </si>
  <si>
    <t>1944694</t>
  </si>
  <si>
    <t>Katie Huddle</t>
  </si>
  <si>
    <t>1612351</t>
  </si>
  <si>
    <t>San Milano</t>
  </si>
  <si>
    <t>1945124</t>
  </si>
  <si>
    <t>Sophie Cowdy</t>
  </si>
  <si>
    <t>1911216</t>
  </si>
  <si>
    <t>gfs xanadu</t>
  </si>
  <si>
    <t>1931985</t>
  </si>
  <si>
    <t xml:space="preserve">Judge(s) : Pat Green </t>
  </si>
  <si>
    <t>Jo Laughton</t>
  </si>
  <si>
    <t>235210</t>
  </si>
  <si>
    <t>Dwyfor Tigerlilly</t>
  </si>
  <si>
    <t>1934393</t>
  </si>
  <si>
    <t>Anette Usvola</t>
  </si>
  <si>
    <t>1915632</t>
  </si>
  <si>
    <t>Quainton Shakira</t>
  </si>
  <si>
    <t>1943442</t>
  </si>
  <si>
    <t>54</t>
  </si>
  <si>
    <t>Kristy Youngson</t>
  </si>
  <si>
    <t>260819</t>
  </si>
  <si>
    <t>Pattens Zebedee</t>
  </si>
  <si>
    <t>1946103</t>
  </si>
  <si>
    <t>julie horton</t>
  </si>
  <si>
    <t>88269</t>
  </si>
  <si>
    <t>Divine spear</t>
  </si>
  <si>
    <t>1941331</t>
  </si>
  <si>
    <t>Megan Curtis</t>
  </si>
  <si>
    <t>1919937</t>
  </si>
  <si>
    <t>Stanley George</t>
  </si>
  <si>
    <t>1930091</t>
  </si>
  <si>
    <t>Liz Aelberry</t>
  </si>
  <si>
    <t>1918439</t>
  </si>
  <si>
    <t>Anlyn Ed</t>
  </si>
  <si>
    <t>1940055</t>
  </si>
  <si>
    <t>Lisa McGinn</t>
  </si>
  <si>
    <t>1918451</t>
  </si>
  <si>
    <t>Il Darco G</t>
  </si>
  <si>
    <t>1931920</t>
  </si>
  <si>
    <t>Lewis Simmons</t>
  </si>
  <si>
    <t>1920402</t>
  </si>
  <si>
    <t>Classic jester</t>
  </si>
  <si>
    <t>1834607</t>
  </si>
  <si>
    <t>Laura Macdougall</t>
  </si>
  <si>
    <t>400447</t>
  </si>
  <si>
    <t>Bathleyhills Vue Monet</t>
  </si>
  <si>
    <t>1932549</t>
  </si>
  <si>
    <t>Megan Serdet</t>
  </si>
  <si>
    <t>333085</t>
  </si>
  <si>
    <t>Eastmere’s Tipple</t>
  </si>
  <si>
    <t>1942353</t>
  </si>
  <si>
    <t>Verena Howson</t>
  </si>
  <si>
    <t>1918460</t>
  </si>
  <si>
    <t>Figaro V</t>
  </si>
  <si>
    <t>1940087</t>
  </si>
  <si>
    <t>Isabella Parr</t>
  </si>
  <si>
    <t>1920215</t>
  </si>
  <si>
    <t>Diversity Daybreak</t>
  </si>
  <si>
    <t>1433711</t>
  </si>
  <si>
    <t>39</t>
  </si>
  <si>
    <t>Topwood Merlin</t>
  </si>
  <si>
    <t>173284</t>
  </si>
  <si>
    <t>40</t>
  </si>
  <si>
    <t>Carys Clark</t>
  </si>
  <si>
    <t>1921848</t>
  </si>
  <si>
    <t>Lady Evelyn</t>
  </si>
  <si>
    <t>1944822</t>
  </si>
  <si>
    <t>44</t>
  </si>
  <si>
    <t>Aimee Margetts</t>
  </si>
  <si>
    <t>1513639</t>
  </si>
  <si>
    <t>Kerryhead Seamus</t>
  </si>
  <si>
    <t>1942002</t>
  </si>
  <si>
    <t>Test/Class : N37a / 4</t>
  </si>
  <si>
    <t xml:space="preserve">Total Points: </t>
  </si>
  <si>
    <t>48</t>
  </si>
  <si>
    <t>Tahley Reeve-Smith</t>
  </si>
  <si>
    <t>45136</t>
  </si>
  <si>
    <t>Larkshill St James</t>
  </si>
  <si>
    <t>1945641</t>
  </si>
  <si>
    <t>50</t>
  </si>
  <si>
    <t>Faye Skinner</t>
  </si>
  <si>
    <t>1811430</t>
  </si>
  <si>
    <t>Hermes VIII</t>
  </si>
  <si>
    <t>1933412</t>
  </si>
  <si>
    <t xml:space="preserve">Test/Class : E40 /5 </t>
  </si>
  <si>
    <t>Hilary Westgarth</t>
  </si>
  <si>
    <t>200107</t>
  </si>
  <si>
    <t>Royal Heritage</t>
  </si>
  <si>
    <t>1931664</t>
  </si>
  <si>
    <t>46</t>
  </si>
  <si>
    <t>Colleen Taylor</t>
  </si>
  <si>
    <t>241830</t>
  </si>
  <si>
    <t>Clorogue Frost</t>
  </si>
  <si>
    <t>1534980</t>
  </si>
  <si>
    <t>Kelly Foley</t>
  </si>
  <si>
    <t>1711731</t>
  </si>
  <si>
    <t>Huntelaar</t>
  </si>
  <si>
    <t>1732649</t>
  </si>
  <si>
    <t>Alice Hussey</t>
  </si>
  <si>
    <t>403738</t>
  </si>
  <si>
    <t>Jackpots Lucky legacy</t>
  </si>
  <si>
    <t>1932697</t>
  </si>
  <si>
    <t>Westoak Malbec</t>
  </si>
  <si>
    <t>52973</t>
  </si>
  <si>
    <t>53</t>
  </si>
  <si>
    <t>Mandy Luesley</t>
  </si>
  <si>
    <t>7331</t>
  </si>
  <si>
    <t>Horizons Betty</t>
  </si>
  <si>
    <t>1935958</t>
  </si>
  <si>
    <t xml:space="preserve">Judge(s) : Anita Darken </t>
  </si>
  <si>
    <t>51</t>
  </si>
  <si>
    <t>Felicity Morn</t>
  </si>
  <si>
    <t>1632133</t>
  </si>
  <si>
    <t>34</t>
  </si>
  <si>
    <t>Lucy Payne</t>
  </si>
  <si>
    <t>1915289</t>
  </si>
  <si>
    <t>Mabel 55</t>
  </si>
  <si>
    <t>1941589</t>
  </si>
  <si>
    <t>Test/Class : M61 / 7</t>
  </si>
  <si>
    <t>Michelle Wilson</t>
  </si>
  <si>
    <t>277479</t>
  </si>
  <si>
    <t>Rock Step</t>
  </si>
  <si>
    <t>57028</t>
  </si>
  <si>
    <t>49</t>
  </si>
  <si>
    <t>Jo Freeman</t>
  </si>
  <si>
    <t>401782</t>
  </si>
  <si>
    <t>Chalk II</t>
  </si>
  <si>
    <t>58429</t>
  </si>
  <si>
    <t>52</t>
  </si>
  <si>
    <t>Jane Howard</t>
  </si>
  <si>
    <t>18120</t>
  </si>
  <si>
    <t>Echo IV</t>
  </si>
  <si>
    <t>1937558</t>
  </si>
  <si>
    <t>Test/Class : M73 / 8</t>
  </si>
  <si>
    <t>Kathy Phillips</t>
  </si>
  <si>
    <t>168262</t>
  </si>
  <si>
    <t>Lauries Invader</t>
  </si>
  <si>
    <t>51736</t>
  </si>
  <si>
    <t>43</t>
  </si>
  <si>
    <t>Test/Class : AM 91 / 9</t>
  </si>
  <si>
    <t>Hilary French</t>
  </si>
  <si>
    <t>268585</t>
  </si>
  <si>
    <t>Adaeus</t>
  </si>
  <si>
    <t>1833463</t>
  </si>
  <si>
    <t>35</t>
  </si>
  <si>
    <t>Rachel Kirby</t>
  </si>
  <si>
    <t>304492</t>
  </si>
  <si>
    <t>Pro-Miss</t>
  </si>
  <si>
    <t>1430071A</t>
  </si>
  <si>
    <t>Emma Slater</t>
  </si>
  <si>
    <t>1513710</t>
  </si>
  <si>
    <t>GOLDBAY V</t>
  </si>
  <si>
    <t>1535748</t>
  </si>
  <si>
    <t>284831</t>
  </si>
  <si>
    <t>Bond</t>
  </si>
  <si>
    <t>45940</t>
  </si>
  <si>
    <t>Test/Class : AM 98 / 10</t>
  </si>
  <si>
    <t>Kate Rowland</t>
  </si>
  <si>
    <t>167525</t>
  </si>
  <si>
    <t>Erasmus 1</t>
  </si>
  <si>
    <t>59836</t>
  </si>
  <si>
    <t>9</t>
  </si>
  <si>
    <t>Georgina Howard</t>
  </si>
  <si>
    <t>87890</t>
  </si>
  <si>
    <t>Howards Mystery</t>
  </si>
  <si>
    <t>1732097</t>
  </si>
  <si>
    <t>Test/Class : Inter II / 14</t>
  </si>
  <si>
    <t>41</t>
  </si>
  <si>
    <t>Jo Stephens</t>
  </si>
  <si>
    <t>1910863</t>
  </si>
  <si>
    <t>Brycannol twentyfourseven</t>
  </si>
  <si>
    <t>1931275</t>
  </si>
  <si>
    <t xml:space="preserve">Test/Class : Novice FSM / 17 </t>
  </si>
  <si>
    <t xml:space="preserve">Test/Class : Med FSM / 19 </t>
  </si>
  <si>
    <t>Beverley Shepherd</t>
  </si>
  <si>
    <t>42</t>
  </si>
  <si>
    <t>Jan Chopping</t>
  </si>
  <si>
    <t>20800</t>
  </si>
  <si>
    <t>FELIX 55</t>
  </si>
  <si>
    <t>1732723</t>
  </si>
  <si>
    <t xml:space="preserve">Test/Class : Adv Med FSM / 20 </t>
  </si>
  <si>
    <t>Total Points: 270</t>
  </si>
  <si>
    <t>1G (1st)</t>
  </si>
  <si>
    <t>1S</t>
  </si>
  <si>
    <t>2S</t>
  </si>
  <si>
    <t>3B</t>
  </si>
  <si>
    <t>4B</t>
  </si>
  <si>
    <t>5B</t>
  </si>
  <si>
    <t>6B</t>
  </si>
  <si>
    <t>1G</t>
  </si>
  <si>
    <t>2G</t>
  </si>
  <si>
    <t>1S (1st)</t>
  </si>
  <si>
    <t>2S (2nd)</t>
  </si>
  <si>
    <t>3S</t>
  </si>
  <si>
    <t>4S</t>
  </si>
  <si>
    <t xml:space="preserve">2S </t>
  </si>
  <si>
    <t>1B (2nd)</t>
  </si>
  <si>
    <t>Total Points: 310</t>
  </si>
  <si>
    <t>RET</t>
  </si>
  <si>
    <t>1S (2nd)</t>
  </si>
  <si>
    <t xml:space="preserve">1S (1st) </t>
  </si>
  <si>
    <t>1B (3rd)</t>
  </si>
  <si>
    <t>5S</t>
  </si>
  <si>
    <t>6S</t>
  </si>
  <si>
    <t>7B</t>
  </si>
  <si>
    <t>8B</t>
  </si>
  <si>
    <t>9B</t>
  </si>
  <si>
    <t>Total Points: 380</t>
  </si>
  <si>
    <t>10</t>
  </si>
  <si>
    <t>Janette Frost</t>
  </si>
  <si>
    <t>26140</t>
  </si>
  <si>
    <t>Midnight Cassini</t>
  </si>
  <si>
    <t>49743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</si>
</sst>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 style="thin">
        <color rgb="FF1D3441"/>
      </left>
      <right/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6" fillId="0" borderId="1" xfId="0" applyNumberFormat="1" applyFont="1" applyBorder="1"/>
    <xf numFmtId="0" fontId="0" fillId="0" borderId="1" xfId="0" applyFont="1" applyBorder="1"/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6" fillId="0" borderId="1" xfId="0" applyNumberFormat="1" applyFont="1" applyBorder="1"/>
    <xf numFmtId="10" fontId="6" fillId="0" borderId="1" xfId="0" applyNumberFormat="1" applyFont="1" applyBorder="1" applyAlignment="1">
      <alignment horizontal="right"/>
    </xf>
    <xf numFmtId="164" fontId="0" fillId="0" borderId="0" xfId="0" applyNumberFormat="1"/>
    <xf numFmtId="164" fontId="2" fillId="0" borderId="0" xfId="1" applyNumberFormat="1" applyFont="1"/>
    <xf numFmtId="164" fontId="4" fillId="2" borderId="1" xfId="1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0" fontId="6" fillId="0" borderId="1" xfId="0" applyNumberFormat="1" applyFont="1" applyBorder="1" applyAlignment="1">
      <alignment horizontal="left"/>
    </xf>
    <xf numFmtId="10" fontId="4" fillId="2" borderId="2" xfId="1" applyNumberFormat="1" applyFont="1" applyFill="1" applyBorder="1" applyAlignment="1">
      <alignment horizontal="center"/>
    </xf>
    <xf numFmtId="20" fontId="0" fillId="0" borderId="1" xfId="0" applyNumberFormat="1" applyBorder="1" applyAlignment="1">
      <alignment horizontal="left"/>
    </xf>
    <xf numFmtId="0" fontId="4" fillId="2" borderId="1" xfId="1" applyFont="1" applyFill="1" applyBorder="1" applyAlignment="1">
      <alignment horizontal="right"/>
    </xf>
    <xf numFmtId="10" fontId="0" fillId="0" borderId="1" xfId="0" applyNumberFormat="1" applyBorder="1"/>
    <xf numFmtId="0" fontId="5" fillId="0" borderId="1" xfId="1" applyFont="1" applyFill="1" applyBorder="1" applyAlignment="1">
      <alignment horizontal="right"/>
    </xf>
    <xf numFmtId="10" fontId="6" fillId="0" borderId="1" xfId="0" applyNumberFormat="1" applyFont="1" applyFill="1" applyBorder="1" applyAlignment="1">
      <alignment horizontal="right"/>
    </xf>
    <xf numFmtId="0" fontId="0" fillId="0" borderId="0" xfId="0" applyFill="1"/>
    <xf numFmtId="0" fontId="5" fillId="0" borderId="1" xfId="0" applyFont="1" applyBorder="1"/>
    <xf numFmtId="0" fontId="6" fillId="0" borderId="4" xfId="0" applyFont="1" applyBorder="1"/>
    <xf numFmtId="164" fontId="0" fillId="0" borderId="1" xfId="0" applyNumberFormat="1" applyBorder="1"/>
    <xf numFmtId="0" fontId="6" fillId="0" borderId="1" xfId="0" applyFont="1" applyFill="1" applyBorder="1"/>
    <xf numFmtId="20" fontId="7" fillId="0" borderId="1" xfId="0" applyNumberFormat="1" applyFont="1" applyBorder="1" applyAlignment="1">
      <alignment horizontal="left"/>
    </xf>
    <xf numFmtId="0" fontId="6" fillId="0" borderId="4" xfId="0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topLeftCell="A4" workbookViewId="0">
      <selection activeCell="A19" sqref="A19"/>
    </sheetView>
  </sheetViews>
  <sheetFormatPr defaultRowHeight="15" x14ac:dyDescent="0.25"/>
  <cols>
    <col min="3" max="3" width="24.28515625" customWidth="1"/>
    <col min="5" max="5" width="30.42578125" customWidth="1"/>
    <col min="8" max="8" width="9.140625" style="24"/>
    <col min="9" max="9" width="9.140625" style="19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48</v>
      </c>
    </row>
    <row r="4" spans="1:10" ht="18.75" x14ac:dyDescent="0.3">
      <c r="A4" s="3" t="s">
        <v>79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61</v>
      </c>
    </row>
    <row r="9" spans="1:10" x14ac:dyDescent="0.25">
      <c r="A9" s="2"/>
      <c r="B9" s="2"/>
      <c r="C9" s="2"/>
      <c r="D9" s="2"/>
      <c r="E9" s="2"/>
      <c r="F9" s="2"/>
      <c r="G9" s="2"/>
      <c r="H9" s="25"/>
      <c r="I9" s="20"/>
      <c r="J9" s="2"/>
    </row>
    <row r="10" spans="1:10" ht="20.100000000000001" customHeight="1" x14ac:dyDescent="0.25">
      <c r="A10" s="6" t="s">
        <v>42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2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" t="s">
        <v>291</v>
      </c>
      <c r="B11" s="1" t="s">
        <v>22</v>
      </c>
      <c r="C11" s="1" t="s">
        <v>89</v>
      </c>
      <c r="D11" s="1" t="s">
        <v>90</v>
      </c>
      <c r="E11" s="1" t="s">
        <v>91</v>
      </c>
      <c r="F11" s="1" t="s">
        <v>92</v>
      </c>
      <c r="G11" s="1" t="s">
        <v>12</v>
      </c>
      <c r="H11" s="17">
        <v>207.5</v>
      </c>
      <c r="I11" s="22">
        <f t="shared" ref="I11:I19" si="0">H11/290</f>
        <v>0.71551724137931039</v>
      </c>
      <c r="J11" s="12">
        <v>71</v>
      </c>
    </row>
    <row r="12" spans="1:10" ht="20.100000000000001" customHeight="1" x14ac:dyDescent="0.25">
      <c r="A12" s="1" t="s">
        <v>292</v>
      </c>
      <c r="B12" s="1" t="s">
        <v>97</v>
      </c>
      <c r="C12" s="1" t="s">
        <v>98</v>
      </c>
      <c r="D12" s="1" t="s">
        <v>99</v>
      </c>
      <c r="E12" s="1" t="s">
        <v>100</v>
      </c>
      <c r="F12" s="1" t="s">
        <v>101</v>
      </c>
      <c r="G12" s="1" t="s">
        <v>14</v>
      </c>
      <c r="H12" s="27">
        <v>185</v>
      </c>
      <c r="I12" s="22">
        <f t="shared" si="0"/>
        <v>0.63793103448275867</v>
      </c>
      <c r="J12" s="15">
        <v>62</v>
      </c>
    </row>
    <row r="13" spans="1:10" ht="20.100000000000001" customHeight="1" x14ac:dyDescent="0.25">
      <c r="A13" s="1" t="s">
        <v>293</v>
      </c>
      <c r="B13" s="1" t="s">
        <v>33</v>
      </c>
      <c r="C13" s="1" t="s">
        <v>110</v>
      </c>
      <c r="D13" s="1" t="s">
        <v>111</v>
      </c>
      <c r="E13" s="1" t="s">
        <v>112</v>
      </c>
      <c r="F13" s="1" t="s">
        <v>113</v>
      </c>
      <c r="G13" s="1" t="s">
        <v>14</v>
      </c>
      <c r="H13" s="17">
        <v>170</v>
      </c>
      <c r="I13" s="22">
        <f t="shared" si="0"/>
        <v>0.58620689655172409</v>
      </c>
      <c r="J13" s="12">
        <v>57</v>
      </c>
    </row>
    <row r="14" spans="1:10" s="16" customFormat="1" ht="20.100000000000001" customHeight="1" x14ac:dyDescent="0.25">
      <c r="A14" s="1" t="s">
        <v>75</v>
      </c>
      <c r="B14" s="1" t="s">
        <v>84</v>
      </c>
      <c r="C14" s="1" t="s">
        <v>85</v>
      </c>
      <c r="D14" s="1" t="s">
        <v>86</v>
      </c>
      <c r="E14" s="1" t="s">
        <v>87</v>
      </c>
      <c r="F14" s="1" t="s">
        <v>88</v>
      </c>
      <c r="G14" s="1" t="s">
        <v>13</v>
      </c>
      <c r="H14" s="17">
        <v>202.5</v>
      </c>
      <c r="I14" s="22">
        <f t="shared" si="0"/>
        <v>0.69827586206896552</v>
      </c>
      <c r="J14" s="12">
        <v>71</v>
      </c>
    </row>
    <row r="15" spans="1:10" ht="20.100000000000001" customHeight="1" x14ac:dyDescent="0.25">
      <c r="A15" s="1" t="s">
        <v>76</v>
      </c>
      <c r="B15" s="1" t="s">
        <v>24</v>
      </c>
      <c r="C15" s="1" t="s">
        <v>93</v>
      </c>
      <c r="D15" s="1" t="s">
        <v>94</v>
      </c>
      <c r="E15" s="1" t="s">
        <v>95</v>
      </c>
      <c r="F15" s="1" t="s">
        <v>96</v>
      </c>
      <c r="G15" s="1" t="s">
        <v>13</v>
      </c>
      <c r="H15" s="17">
        <v>181</v>
      </c>
      <c r="I15" s="22">
        <f t="shared" si="0"/>
        <v>0.62413793103448278</v>
      </c>
      <c r="J15" s="12">
        <v>61</v>
      </c>
    </row>
    <row r="16" spans="1:10" ht="20.100000000000001" customHeight="1" x14ac:dyDescent="0.25">
      <c r="A16" s="1" t="s">
        <v>294</v>
      </c>
      <c r="B16" s="1" t="s">
        <v>31</v>
      </c>
      <c r="C16" s="1" t="s">
        <v>102</v>
      </c>
      <c r="D16" s="1" t="s">
        <v>103</v>
      </c>
      <c r="E16" s="1" t="s">
        <v>104</v>
      </c>
      <c r="F16" s="1" t="s">
        <v>105</v>
      </c>
      <c r="G16" s="1" t="s">
        <v>13</v>
      </c>
      <c r="H16" s="17">
        <v>177.5</v>
      </c>
      <c r="I16" s="22">
        <f t="shared" si="0"/>
        <v>0.61206896551724133</v>
      </c>
      <c r="J16" s="12">
        <v>60</v>
      </c>
    </row>
    <row r="17" spans="1:10" ht="20.100000000000001" customHeight="1" x14ac:dyDescent="0.25">
      <c r="A17" s="1" t="s">
        <v>295</v>
      </c>
      <c r="B17" s="1" t="s">
        <v>30</v>
      </c>
      <c r="C17" s="1" t="s">
        <v>80</v>
      </c>
      <c r="D17" s="1" t="s">
        <v>81</v>
      </c>
      <c r="E17" s="1" t="s">
        <v>82</v>
      </c>
      <c r="F17" s="1" t="s">
        <v>83</v>
      </c>
      <c r="G17" s="1" t="s">
        <v>13</v>
      </c>
      <c r="H17" s="17">
        <v>174</v>
      </c>
      <c r="I17" s="22">
        <f t="shared" si="0"/>
        <v>0.6</v>
      </c>
      <c r="J17" s="12">
        <v>60</v>
      </c>
    </row>
    <row r="18" spans="1:10" ht="20.100000000000001" customHeight="1" x14ac:dyDescent="0.25">
      <c r="A18" s="1" t="s">
        <v>296</v>
      </c>
      <c r="B18" s="1" t="s">
        <v>21</v>
      </c>
      <c r="C18" s="1" t="s">
        <v>114</v>
      </c>
      <c r="D18" s="1" t="s">
        <v>115</v>
      </c>
      <c r="E18" s="1" t="s">
        <v>116</v>
      </c>
      <c r="F18" s="1" t="s">
        <v>117</v>
      </c>
      <c r="G18" s="1" t="s">
        <v>13</v>
      </c>
      <c r="H18" s="38">
        <v>160</v>
      </c>
      <c r="I18" s="22">
        <f t="shared" si="0"/>
        <v>0.55172413793103448</v>
      </c>
      <c r="J18" s="39">
        <v>56</v>
      </c>
    </row>
    <row r="19" spans="1:10" ht="20.100000000000001" customHeight="1" x14ac:dyDescent="0.25">
      <c r="A19" s="1" t="s">
        <v>297</v>
      </c>
      <c r="B19" s="1" t="s">
        <v>56</v>
      </c>
      <c r="C19" s="1" t="s">
        <v>106</v>
      </c>
      <c r="D19" s="1" t="s">
        <v>107</v>
      </c>
      <c r="E19" s="1" t="s">
        <v>108</v>
      </c>
      <c r="F19" s="1" t="s">
        <v>109</v>
      </c>
      <c r="G19" s="1" t="s">
        <v>13</v>
      </c>
      <c r="H19" s="17">
        <v>156</v>
      </c>
      <c r="I19" s="22">
        <f t="shared" si="0"/>
        <v>0.53793103448275859</v>
      </c>
      <c r="J19" s="12">
        <v>55</v>
      </c>
    </row>
  </sheetData>
  <sortState xmlns:xlrd2="http://schemas.microsoft.com/office/spreadsheetml/2017/richdata2" ref="A11:J19">
    <sortCondition ref="G11:G19" customList="Gold,Silver,Bronze"/>
    <sortCondition descending="1" ref="H11:H19"/>
    <sortCondition descending="1" ref="J11:J19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C1A1-BFE6-49D4-A25E-621640E9EBCE}">
  <dimension ref="A1:J11"/>
  <sheetViews>
    <sheetView workbookViewId="0">
      <selection activeCell="F2" sqref="F2"/>
    </sheetView>
  </sheetViews>
  <sheetFormatPr defaultRowHeight="15" x14ac:dyDescent="0.25"/>
  <cols>
    <col min="3" max="3" width="14.85546875" customWidth="1"/>
    <col min="5" max="5" width="11.5703125" customWidth="1"/>
    <col min="6" max="6" width="11.28515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48</v>
      </c>
    </row>
    <row r="4" spans="1:10" ht="18.75" x14ac:dyDescent="0.3">
      <c r="A4" s="3" t="s">
        <v>79</v>
      </c>
    </row>
    <row r="5" spans="1:10" ht="18.75" x14ac:dyDescent="0.3">
      <c r="A5" s="3" t="s">
        <v>265</v>
      </c>
    </row>
    <row r="6" spans="1:10" ht="18.75" x14ac:dyDescent="0.3">
      <c r="A6" s="3" t="s">
        <v>316</v>
      </c>
    </row>
    <row r="7" spans="1:10" ht="18.75" x14ac:dyDescent="0.3">
      <c r="A7" s="3" t="s">
        <v>218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spans="1:10" ht="15.75" x14ac:dyDescent="0.25">
      <c r="A11" s="14" t="s">
        <v>75</v>
      </c>
      <c r="B11" s="12" t="s">
        <v>253</v>
      </c>
      <c r="C11" s="12" t="s">
        <v>254</v>
      </c>
      <c r="D11" s="12" t="s">
        <v>255</v>
      </c>
      <c r="E11" s="12" t="s">
        <v>256</v>
      </c>
      <c r="F11" s="12" t="s">
        <v>257</v>
      </c>
      <c r="G11" s="12" t="s">
        <v>13</v>
      </c>
      <c r="H11" s="15">
        <v>239</v>
      </c>
      <c r="I11" s="23">
        <f>H11/380</f>
        <v>0.62894736842105259</v>
      </c>
      <c r="J11" s="15">
        <v>51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4"/>
  <sheetViews>
    <sheetView tabSelected="1" workbookViewId="0">
      <selection activeCell="A12" sqref="A12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19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48</v>
      </c>
    </row>
    <row r="4" spans="1:10" ht="18.75" x14ac:dyDescent="0.3">
      <c r="A4" s="3" t="s">
        <v>79</v>
      </c>
    </row>
    <row r="5" spans="1:10" ht="18.75" x14ac:dyDescent="0.3">
      <c r="A5" s="3" t="s">
        <v>41</v>
      </c>
    </row>
    <row r="6" spans="1:10" ht="18.75" x14ac:dyDescent="0.3">
      <c r="A6" s="3" t="s">
        <v>40</v>
      </c>
    </row>
    <row r="7" spans="1:10" ht="18.75" x14ac:dyDescent="0.3">
      <c r="A7" s="3" t="s">
        <v>218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4" t="s">
        <v>292</v>
      </c>
      <c r="B11" s="12" t="s">
        <v>270</v>
      </c>
      <c r="C11" s="12" t="s">
        <v>271</v>
      </c>
      <c r="D11" s="12" t="s">
        <v>272</v>
      </c>
      <c r="E11" s="12" t="s">
        <v>273</v>
      </c>
      <c r="F11" s="12" t="s">
        <v>274</v>
      </c>
      <c r="G11" s="12" t="s">
        <v>14</v>
      </c>
      <c r="H11" s="12">
        <v>246</v>
      </c>
      <c r="I11" s="22">
        <f>H11/340</f>
        <v>0.72352941176470587</v>
      </c>
      <c r="J11" s="12">
        <v>16</v>
      </c>
    </row>
    <row r="12" spans="1:10" ht="20.100000000000001" customHeight="1" x14ac:dyDescent="0.25">
      <c r="A12" s="14" t="s">
        <v>75</v>
      </c>
      <c r="B12" s="12" t="s">
        <v>52</v>
      </c>
      <c r="C12" s="12" t="s">
        <v>266</v>
      </c>
      <c r="D12" s="12" t="s">
        <v>267</v>
      </c>
      <c r="E12" s="12" t="s">
        <v>268</v>
      </c>
      <c r="F12" s="12" t="s">
        <v>269</v>
      </c>
      <c r="G12" s="12" t="s">
        <v>13</v>
      </c>
      <c r="H12" s="12">
        <v>222.5</v>
      </c>
      <c r="I12" s="22">
        <f>H12/340</f>
        <v>0.65441176470588236</v>
      </c>
      <c r="J12" s="12">
        <v>15</v>
      </c>
    </row>
    <row r="13" spans="1:10" ht="20.100000000000001" customHeight="1" x14ac:dyDescent="0.25">
      <c r="A13" s="12"/>
      <c r="B13" s="12"/>
      <c r="C13" s="12"/>
      <c r="D13" s="12"/>
      <c r="E13" s="12"/>
      <c r="F13" s="12"/>
      <c r="G13" s="12"/>
      <c r="H13" s="1"/>
      <c r="I13" s="22"/>
      <c r="J13" s="1"/>
    </row>
    <row r="14" spans="1:10" ht="20.100000000000001" customHeight="1" x14ac:dyDescent="0.25">
      <c r="A14" s="12"/>
      <c r="B14" s="12"/>
      <c r="C14" s="12"/>
      <c r="D14" s="12"/>
      <c r="E14" s="12"/>
      <c r="F14" s="12"/>
      <c r="G14" s="12"/>
      <c r="H14" s="12"/>
      <c r="I14" s="22"/>
      <c r="J14" s="12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7544-AE33-4E9B-8393-246F0C97E114}">
  <dimension ref="A1:J12"/>
  <sheetViews>
    <sheetView workbookViewId="0">
      <selection activeCell="A11" sqref="A11"/>
    </sheetView>
  </sheetViews>
  <sheetFormatPr defaultRowHeight="15" x14ac:dyDescent="0.25"/>
  <cols>
    <col min="2" max="2" width="8.140625" customWidth="1"/>
    <col min="3" max="3" width="28" customWidth="1"/>
    <col min="5" max="5" width="19.71093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48</v>
      </c>
    </row>
    <row r="4" spans="1:10" ht="18.75" x14ac:dyDescent="0.3">
      <c r="A4" s="3" t="s">
        <v>79</v>
      </c>
    </row>
    <row r="5" spans="1:10" ht="18.75" x14ac:dyDescent="0.3">
      <c r="A5" s="3" t="s">
        <v>275</v>
      </c>
    </row>
    <row r="6" spans="1:10" ht="18.75" x14ac:dyDescent="0.3">
      <c r="A6" s="3" t="s">
        <v>182</v>
      </c>
    </row>
    <row r="7" spans="1:10" ht="18.75" x14ac:dyDescent="0.3">
      <c r="A7" s="3" t="s">
        <v>218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spans="1:10" ht="20.100000000000001" customHeight="1" x14ac:dyDescent="0.25">
      <c r="A11" s="1" t="s">
        <v>292</v>
      </c>
      <c r="B11" s="1" t="s">
        <v>317</v>
      </c>
      <c r="C11" s="1" t="s">
        <v>318</v>
      </c>
      <c r="D11" s="1" t="s">
        <v>319</v>
      </c>
      <c r="E11" s="1" t="s">
        <v>320</v>
      </c>
      <c r="F11" s="1" t="s">
        <v>321</v>
      </c>
      <c r="G11" s="1" t="s">
        <v>14</v>
      </c>
      <c r="H11" s="12">
        <v>224.5</v>
      </c>
      <c r="I11" s="22">
        <f>H11/340</f>
        <v>0.66029411764705881</v>
      </c>
      <c r="J11" s="12">
        <v>14</v>
      </c>
    </row>
    <row r="12" spans="1:10" ht="20.100000000000001" customHeight="1" x14ac:dyDescent="0.25">
      <c r="A12" s="12"/>
      <c r="B12" s="12"/>
      <c r="C12" s="12"/>
      <c r="D12" s="12"/>
      <c r="E12" s="12"/>
      <c r="F12" s="12"/>
      <c r="G12" s="12"/>
      <c r="H12" s="12"/>
      <c r="I12" s="22"/>
      <c r="J12" s="12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9013-93C6-4A3A-92BD-E97682A3508D}">
  <dimension ref="A1:J13"/>
  <sheetViews>
    <sheetView workbookViewId="0">
      <selection activeCell="A12" sqref="A12"/>
    </sheetView>
  </sheetViews>
  <sheetFormatPr defaultRowHeight="15" x14ac:dyDescent="0.25"/>
  <cols>
    <col min="3" max="3" width="15.7109375" customWidth="1"/>
    <col min="4" max="4" width="12.42578125" customWidth="1"/>
    <col min="5" max="5" width="25.5703125" customWidth="1"/>
    <col min="6" max="6" width="11.5703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48</v>
      </c>
    </row>
    <row r="4" spans="1:10" ht="18.75" x14ac:dyDescent="0.3">
      <c r="A4" s="3" t="s">
        <v>79</v>
      </c>
    </row>
    <row r="5" spans="1:10" ht="18.75" x14ac:dyDescent="0.3">
      <c r="A5" s="3" t="s">
        <v>281</v>
      </c>
    </row>
    <row r="6" spans="1:10" ht="18.75" x14ac:dyDescent="0.3">
      <c r="A6" s="3" t="s">
        <v>59</v>
      </c>
    </row>
    <row r="7" spans="1:10" ht="18.75" x14ac:dyDescent="0.3">
      <c r="A7" s="3" t="s">
        <v>62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0" ht="20.100000000000001" customHeight="1" x14ac:dyDescent="0.25">
      <c r="A11" s="12" t="s">
        <v>292</v>
      </c>
      <c r="B11" s="12" t="s">
        <v>219</v>
      </c>
      <c r="C11" s="12" t="s">
        <v>45</v>
      </c>
      <c r="D11" s="12" t="s">
        <v>46</v>
      </c>
      <c r="E11" s="12" t="s">
        <v>220</v>
      </c>
      <c r="F11" s="12" t="s">
        <v>221</v>
      </c>
      <c r="G11" s="12" t="s">
        <v>14</v>
      </c>
      <c r="H11" s="1">
        <v>130</v>
      </c>
      <c r="I11" s="32">
        <f>H11/180</f>
        <v>0.72222222222222221</v>
      </c>
      <c r="J11" s="1">
        <v>65</v>
      </c>
    </row>
    <row r="12" spans="1:10" ht="20.100000000000001" customHeight="1" x14ac:dyDescent="0.25">
      <c r="A12" s="14" t="s">
        <v>75</v>
      </c>
      <c r="B12" s="12" t="s">
        <v>276</v>
      </c>
      <c r="C12" s="12" t="s">
        <v>277</v>
      </c>
      <c r="D12" s="12" t="s">
        <v>278</v>
      </c>
      <c r="E12" s="12" t="s">
        <v>279</v>
      </c>
      <c r="F12" s="12" t="s">
        <v>280</v>
      </c>
      <c r="G12" s="12" t="s">
        <v>13</v>
      </c>
      <c r="H12" s="1">
        <v>119</v>
      </c>
      <c r="I12" s="32">
        <f>H12/180</f>
        <v>0.66111111111111109</v>
      </c>
      <c r="J12" s="1">
        <v>59</v>
      </c>
    </row>
    <row r="13" spans="1:10" ht="20.100000000000001" customHeight="1" x14ac:dyDescent="0.25">
      <c r="A13" s="30"/>
      <c r="B13" s="1"/>
      <c r="C13" s="1"/>
      <c r="D13" s="1"/>
      <c r="E13" s="1"/>
      <c r="F13" s="1"/>
      <c r="G13" s="1"/>
      <c r="H13" s="15"/>
      <c r="I13" s="23"/>
      <c r="J13" s="15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51A1-7AE5-4962-ACB3-02435C42DDE4}">
  <dimension ref="A1:J13"/>
  <sheetViews>
    <sheetView workbookViewId="0">
      <selection activeCell="A11" sqref="A11:XFD11"/>
    </sheetView>
  </sheetViews>
  <sheetFormatPr defaultRowHeight="15" x14ac:dyDescent="0.25"/>
  <cols>
    <col min="3" max="3" width="24.42578125" customWidth="1"/>
    <col min="5" max="5" width="17.140625" customWidth="1"/>
    <col min="6" max="6" width="10" customWidth="1"/>
    <col min="10" max="10" width="8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48</v>
      </c>
    </row>
    <row r="4" spans="1:10" ht="18.75" x14ac:dyDescent="0.3">
      <c r="A4" s="3" t="s">
        <v>79</v>
      </c>
    </row>
    <row r="5" spans="1:10" ht="18.75" x14ac:dyDescent="0.3">
      <c r="A5" s="3" t="s">
        <v>282</v>
      </c>
    </row>
    <row r="6" spans="1:10" ht="18.75" x14ac:dyDescent="0.3">
      <c r="A6" s="3" t="s">
        <v>60</v>
      </c>
    </row>
    <row r="7" spans="1:10" ht="18.75" x14ac:dyDescent="0.3">
      <c r="A7" s="3" t="s">
        <v>218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0" ht="20.100000000000001" customHeight="1" x14ac:dyDescent="0.25">
      <c r="A11" s="14" t="s">
        <v>292</v>
      </c>
      <c r="B11" s="12" t="s">
        <v>284</v>
      </c>
      <c r="C11" s="12" t="s">
        <v>285</v>
      </c>
      <c r="D11" s="12" t="s">
        <v>286</v>
      </c>
      <c r="E11" s="12" t="s">
        <v>287</v>
      </c>
      <c r="F11" s="12" t="s">
        <v>288</v>
      </c>
      <c r="G11" s="12" t="s">
        <v>14</v>
      </c>
      <c r="H11" s="12">
        <v>222.5</v>
      </c>
      <c r="I11" s="22">
        <f>H11/300</f>
        <v>0.7416666666666667</v>
      </c>
      <c r="J11" s="12">
        <v>114</v>
      </c>
    </row>
    <row r="12" spans="1:10" ht="20.100000000000001" customHeight="1" x14ac:dyDescent="0.25">
      <c r="A12" s="36" t="s">
        <v>75</v>
      </c>
      <c r="B12" s="12" t="s">
        <v>232</v>
      </c>
      <c r="C12" s="12" t="s">
        <v>233</v>
      </c>
      <c r="D12" s="12" t="s">
        <v>234</v>
      </c>
      <c r="E12" s="12" t="s">
        <v>235</v>
      </c>
      <c r="F12" s="12" t="s">
        <v>236</v>
      </c>
      <c r="G12" s="12" t="s">
        <v>13</v>
      </c>
      <c r="H12" s="12">
        <v>201.5</v>
      </c>
      <c r="I12" s="22">
        <f>H12/300</f>
        <v>0.67166666666666663</v>
      </c>
      <c r="J12" s="12">
        <v>103</v>
      </c>
    </row>
    <row r="13" spans="1:10" ht="20.100000000000001" customHeight="1" x14ac:dyDescent="0.25">
      <c r="A13" s="14" t="s">
        <v>307</v>
      </c>
      <c r="B13" s="12" t="s">
        <v>23</v>
      </c>
      <c r="C13" s="12" t="s">
        <v>283</v>
      </c>
      <c r="D13" s="12" t="s">
        <v>262</v>
      </c>
      <c r="E13" s="12" t="s">
        <v>263</v>
      </c>
      <c r="F13" s="12" t="s">
        <v>264</v>
      </c>
      <c r="G13" s="12" t="s">
        <v>14</v>
      </c>
      <c r="H13" s="15" t="s">
        <v>307</v>
      </c>
      <c r="I13" s="23" t="s">
        <v>307</v>
      </c>
      <c r="J13" s="15" t="s">
        <v>307</v>
      </c>
    </row>
  </sheetData>
  <sortState xmlns:xlrd2="http://schemas.microsoft.com/office/spreadsheetml/2017/richdata2" ref="A12:J14">
    <sortCondition ref="G12:G14" customList="Gold,Silver,Bronze"/>
    <sortCondition descending="1" ref="H12:H1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5E4A2-2F7B-4E8D-A46A-AE31B0A9EC17}">
  <dimension ref="A1:J12"/>
  <sheetViews>
    <sheetView workbookViewId="0">
      <selection activeCell="A11" sqref="A11:XFD11"/>
    </sheetView>
  </sheetViews>
  <sheetFormatPr defaultRowHeight="15" x14ac:dyDescent="0.25"/>
  <cols>
    <col min="3" max="3" width="24.7109375" customWidth="1"/>
    <col min="5" max="5" width="15.5703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48</v>
      </c>
    </row>
    <row r="4" spans="1:10" ht="18.75" x14ac:dyDescent="0.3">
      <c r="A4" s="3" t="s">
        <v>79</v>
      </c>
    </row>
    <row r="5" spans="1:10" ht="18.75" x14ac:dyDescent="0.3">
      <c r="A5" s="3" t="s">
        <v>289</v>
      </c>
    </row>
    <row r="6" spans="1:10" ht="18.75" x14ac:dyDescent="0.3">
      <c r="A6" s="3" t="s">
        <v>77</v>
      </c>
    </row>
    <row r="7" spans="1:10" ht="18.75" x14ac:dyDescent="0.3">
      <c r="A7" s="3" t="s">
        <v>218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0" ht="20.100000000000001" customHeight="1" x14ac:dyDescent="0.25">
      <c r="A11" s="14" t="s">
        <v>75</v>
      </c>
      <c r="B11" s="12" t="s">
        <v>26</v>
      </c>
      <c r="C11" s="12" t="s">
        <v>258</v>
      </c>
      <c r="D11" s="12" t="s">
        <v>259</v>
      </c>
      <c r="E11" s="12" t="s">
        <v>260</v>
      </c>
      <c r="F11" s="12" t="s">
        <v>261</v>
      </c>
      <c r="G11" s="12" t="s">
        <v>13</v>
      </c>
      <c r="H11" s="37">
        <v>208.5</v>
      </c>
      <c r="I11" s="22">
        <f>H11/300</f>
        <v>0.69499999999999995</v>
      </c>
      <c r="J11" s="12">
        <v>105</v>
      </c>
    </row>
    <row r="12" spans="1:10" ht="20.100000000000001" customHeight="1" x14ac:dyDescent="0.25">
      <c r="A12" s="36" t="s">
        <v>307</v>
      </c>
      <c r="B12" s="12" t="s">
        <v>23</v>
      </c>
      <c r="C12" s="12" t="s">
        <v>283</v>
      </c>
      <c r="D12" s="12" t="s">
        <v>262</v>
      </c>
      <c r="E12" s="12" t="s">
        <v>263</v>
      </c>
      <c r="F12" s="12" t="s">
        <v>264</v>
      </c>
      <c r="G12" s="12" t="s">
        <v>13</v>
      </c>
      <c r="H12" s="41" t="s">
        <v>307</v>
      </c>
      <c r="I12" s="23" t="s">
        <v>307</v>
      </c>
      <c r="J12" s="15" t="s">
        <v>307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topLeftCell="A4" workbookViewId="0">
      <selection activeCell="A20" sqref="A20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19" bestFit="1" customWidth="1"/>
    <col min="10" max="10" width="9.140625" style="9"/>
    <col min="11" max="11" width="12.140625" customWidth="1"/>
  </cols>
  <sheetData>
    <row r="1" spans="1:12" ht="18.75" x14ac:dyDescent="0.3">
      <c r="A1" s="3" t="s">
        <v>16</v>
      </c>
    </row>
    <row r="2" spans="1:12" ht="18.75" x14ac:dyDescent="0.3">
      <c r="A2" s="3" t="s">
        <v>10</v>
      </c>
    </row>
    <row r="3" spans="1:12" ht="18.75" x14ac:dyDescent="0.3">
      <c r="A3" s="3" t="s">
        <v>48</v>
      </c>
    </row>
    <row r="4" spans="1:12" ht="18.75" x14ac:dyDescent="0.3">
      <c r="A4" s="3" t="s">
        <v>79</v>
      </c>
    </row>
    <row r="5" spans="1:12" ht="18.75" x14ac:dyDescent="0.3">
      <c r="A5" s="3" t="s">
        <v>17</v>
      </c>
    </row>
    <row r="6" spans="1:12" ht="18.75" x14ac:dyDescent="0.3">
      <c r="A6" s="3" t="s">
        <v>18</v>
      </c>
    </row>
    <row r="7" spans="1:12" ht="18.75" x14ac:dyDescent="0.3">
      <c r="A7" s="3" t="s">
        <v>118</v>
      </c>
    </row>
    <row r="9" spans="1:12" x14ac:dyDescent="0.25">
      <c r="A9" s="2"/>
      <c r="B9" s="2"/>
      <c r="C9" s="2"/>
      <c r="D9" s="2"/>
      <c r="E9" s="2"/>
      <c r="F9" s="2"/>
      <c r="G9" s="2"/>
      <c r="H9" s="2"/>
      <c r="I9" s="20"/>
      <c r="J9" s="10"/>
    </row>
    <row r="10" spans="1:12" ht="15.75" x14ac:dyDescent="0.25">
      <c r="A10" s="6" t="s">
        <v>42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31" t="s">
        <v>9</v>
      </c>
    </row>
    <row r="11" spans="1:12" ht="20.100000000000001" customHeight="1" x14ac:dyDescent="0.25">
      <c r="A11" s="1" t="s">
        <v>298</v>
      </c>
      <c r="B11" s="1" t="s">
        <v>22</v>
      </c>
      <c r="C11" s="1" t="s">
        <v>89</v>
      </c>
      <c r="D11" s="1" t="s">
        <v>90</v>
      </c>
      <c r="E11" s="1" t="s">
        <v>91</v>
      </c>
      <c r="F11" s="1" t="s">
        <v>92</v>
      </c>
      <c r="G11" s="1" t="s">
        <v>12</v>
      </c>
      <c r="H11" s="13">
        <v>163.5</v>
      </c>
      <c r="I11" s="23">
        <f t="shared" ref="I11:I20" si="0">H11/240</f>
        <v>0.68125000000000002</v>
      </c>
      <c r="J11" s="15">
        <v>69</v>
      </c>
    </row>
    <row r="12" spans="1:12" ht="20.100000000000001" customHeight="1" x14ac:dyDescent="0.25">
      <c r="A12" s="1" t="s">
        <v>299</v>
      </c>
      <c r="B12" s="1" t="s">
        <v>32</v>
      </c>
      <c r="C12" s="1" t="s">
        <v>119</v>
      </c>
      <c r="D12" s="1" t="s">
        <v>120</v>
      </c>
      <c r="E12" s="1" t="s">
        <v>121</v>
      </c>
      <c r="F12" s="1" t="s">
        <v>122</v>
      </c>
      <c r="G12" s="1" t="s">
        <v>12</v>
      </c>
      <c r="H12" s="13">
        <v>162</v>
      </c>
      <c r="I12" s="23">
        <f t="shared" si="0"/>
        <v>0.67500000000000004</v>
      </c>
      <c r="J12" s="15">
        <v>68</v>
      </c>
      <c r="L12" t="s">
        <v>43</v>
      </c>
    </row>
    <row r="13" spans="1:12" ht="20.100000000000001" customHeight="1" x14ac:dyDescent="0.25">
      <c r="A13" s="1" t="s">
        <v>300</v>
      </c>
      <c r="B13" s="1" t="s">
        <v>54</v>
      </c>
      <c r="C13" s="1" t="s">
        <v>123</v>
      </c>
      <c r="D13" s="1" t="s">
        <v>124</v>
      </c>
      <c r="E13" s="1" t="s">
        <v>125</v>
      </c>
      <c r="F13" s="1" t="s">
        <v>126</v>
      </c>
      <c r="G13" s="1" t="s">
        <v>14</v>
      </c>
      <c r="H13" s="13">
        <v>167</v>
      </c>
      <c r="I13" s="23">
        <f t="shared" si="0"/>
        <v>0.6958333333333333</v>
      </c>
      <c r="J13" s="15">
        <v>69</v>
      </c>
    </row>
    <row r="14" spans="1:12" ht="20.100000000000001" customHeight="1" x14ac:dyDescent="0.25">
      <c r="A14" s="1" t="s">
        <v>304</v>
      </c>
      <c r="B14" s="1" t="s">
        <v>97</v>
      </c>
      <c r="C14" s="1" t="s">
        <v>98</v>
      </c>
      <c r="D14" s="1" t="s">
        <v>99</v>
      </c>
      <c r="E14" s="1" t="s">
        <v>100</v>
      </c>
      <c r="F14" s="1" t="s">
        <v>101</v>
      </c>
      <c r="G14" s="1" t="s">
        <v>14</v>
      </c>
      <c r="H14" s="13">
        <v>160.5</v>
      </c>
      <c r="I14" s="23">
        <f t="shared" si="0"/>
        <v>0.66874999999999996</v>
      </c>
      <c r="J14" s="15">
        <v>69</v>
      </c>
    </row>
    <row r="15" spans="1:12" ht="20.100000000000001" customHeight="1" x14ac:dyDescent="0.25">
      <c r="A15" s="1" t="s">
        <v>302</v>
      </c>
      <c r="B15" s="1" t="s">
        <v>33</v>
      </c>
      <c r="C15" s="1" t="s">
        <v>110</v>
      </c>
      <c r="D15" s="1" t="s">
        <v>111</v>
      </c>
      <c r="E15" s="1" t="s">
        <v>112</v>
      </c>
      <c r="F15" s="1" t="s">
        <v>113</v>
      </c>
      <c r="G15" s="1" t="s">
        <v>14</v>
      </c>
      <c r="H15" s="13">
        <v>152.5</v>
      </c>
      <c r="I15" s="23">
        <f t="shared" si="0"/>
        <v>0.63541666666666663</v>
      </c>
      <c r="J15" s="15">
        <v>64</v>
      </c>
    </row>
    <row r="16" spans="1:12" ht="20.100000000000001" customHeight="1" x14ac:dyDescent="0.25">
      <c r="A16" s="1" t="s">
        <v>305</v>
      </c>
      <c r="B16" s="1" t="s">
        <v>29</v>
      </c>
      <c r="C16" s="1" t="s">
        <v>85</v>
      </c>
      <c r="D16" s="1" t="s">
        <v>86</v>
      </c>
      <c r="E16" s="1" t="s">
        <v>87</v>
      </c>
      <c r="F16" s="1" t="s">
        <v>88</v>
      </c>
      <c r="G16" s="1" t="s">
        <v>13</v>
      </c>
      <c r="H16" s="13">
        <v>164</v>
      </c>
      <c r="I16" s="23">
        <f t="shared" si="0"/>
        <v>0.68333333333333335</v>
      </c>
      <c r="J16" s="15">
        <v>69</v>
      </c>
    </row>
    <row r="17" spans="1:10" ht="20.100000000000001" customHeight="1" x14ac:dyDescent="0.25">
      <c r="A17" s="1" t="s">
        <v>76</v>
      </c>
      <c r="B17" s="1" t="s">
        <v>31</v>
      </c>
      <c r="C17" s="1" t="s">
        <v>102</v>
      </c>
      <c r="D17" s="1" t="s">
        <v>103</v>
      </c>
      <c r="E17" s="1" t="s">
        <v>104</v>
      </c>
      <c r="F17" s="1" t="s">
        <v>105</v>
      </c>
      <c r="G17" s="1" t="s">
        <v>13</v>
      </c>
      <c r="H17" s="13">
        <v>157.5</v>
      </c>
      <c r="I17" s="23">
        <f t="shared" si="0"/>
        <v>0.65625</v>
      </c>
      <c r="J17" s="15">
        <v>66</v>
      </c>
    </row>
    <row r="18" spans="1:10" ht="20.100000000000001" customHeight="1" x14ac:dyDescent="0.25">
      <c r="A18" s="1" t="s">
        <v>294</v>
      </c>
      <c r="B18" s="1" t="s">
        <v>24</v>
      </c>
      <c r="C18" s="1" t="s">
        <v>93</v>
      </c>
      <c r="D18" s="1" t="s">
        <v>94</v>
      </c>
      <c r="E18" s="1" t="s">
        <v>95</v>
      </c>
      <c r="F18" s="1" t="s">
        <v>96</v>
      </c>
      <c r="G18" s="1" t="s">
        <v>13</v>
      </c>
      <c r="H18" s="13">
        <v>156</v>
      </c>
      <c r="I18" s="23">
        <f t="shared" si="0"/>
        <v>0.65</v>
      </c>
      <c r="J18" s="15">
        <v>65</v>
      </c>
    </row>
    <row r="19" spans="1:10" ht="20.100000000000001" customHeight="1" x14ac:dyDescent="0.25">
      <c r="A19" s="1" t="s">
        <v>295</v>
      </c>
      <c r="B19" s="1" t="s">
        <v>30</v>
      </c>
      <c r="C19" s="1" t="s">
        <v>80</v>
      </c>
      <c r="D19" s="1" t="s">
        <v>81</v>
      </c>
      <c r="E19" s="1" t="s">
        <v>82</v>
      </c>
      <c r="F19" s="1" t="s">
        <v>83</v>
      </c>
      <c r="G19" s="1" t="s">
        <v>13</v>
      </c>
      <c r="H19" s="13">
        <v>155.5</v>
      </c>
      <c r="I19" s="23">
        <f t="shared" si="0"/>
        <v>0.6479166666666667</v>
      </c>
      <c r="J19" s="15">
        <v>67</v>
      </c>
    </row>
    <row r="20" spans="1:10" ht="20.100000000000001" customHeight="1" x14ac:dyDescent="0.25">
      <c r="A20" s="1" t="s">
        <v>296</v>
      </c>
      <c r="B20" s="1" t="s">
        <v>56</v>
      </c>
      <c r="C20" s="1" t="s">
        <v>106</v>
      </c>
      <c r="D20" s="1" t="s">
        <v>107</v>
      </c>
      <c r="E20" s="1" t="s">
        <v>108</v>
      </c>
      <c r="F20" s="1" t="s">
        <v>109</v>
      </c>
      <c r="G20" s="1" t="s">
        <v>13</v>
      </c>
      <c r="H20" s="13">
        <v>152</v>
      </c>
      <c r="I20" s="23">
        <f t="shared" si="0"/>
        <v>0.6333333333333333</v>
      </c>
      <c r="J20" s="15">
        <v>64</v>
      </c>
    </row>
  </sheetData>
  <sortState xmlns:xlrd2="http://schemas.microsoft.com/office/spreadsheetml/2017/richdata2" ref="A11:J20">
    <sortCondition ref="G11:G20" customList="Gold,Silver,Bronze"/>
    <sortCondition descending="1" ref="H11:H20"/>
    <sortCondition descending="1" ref="J11:J20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topLeftCell="A10" workbookViewId="0">
      <selection activeCell="A26" sqref="A26"/>
    </sheetView>
  </sheetViews>
  <sheetFormatPr defaultRowHeight="15" x14ac:dyDescent="0.25"/>
  <cols>
    <col min="3" max="3" width="20.85546875" customWidth="1"/>
    <col min="5" max="5" width="23.42578125" customWidth="1"/>
    <col min="9" max="9" width="9.140625" style="19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50</v>
      </c>
    </row>
    <row r="4" spans="1:10" ht="18.75" x14ac:dyDescent="0.3">
      <c r="A4" s="3" t="s">
        <v>79</v>
      </c>
    </row>
    <row r="5" spans="1:10" ht="18.75" x14ac:dyDescent="0.3">
      <c r="A5" s="3" t="s">
        <v>63</v>
      </c>
    </row>
    <row r="6" spans="1:10" ht="18.75" x14ac:dyDescent="0.3">
      <c r="A6" s="3" t="s">
        <v>18</v>
      </c>
    </row>
    <row r="7" spans="1:10" ht="18.75" x14ac:dyDescent="0.3">
      <c r="A7" s="3" t="s">
        <v>62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2" t="s">
        <v>309</v>
      </c>
      <c r="B11" s="12" t="s">
        <v>38</v>
      </c>
      <c r="C11" s="12" t="s">
        <v>160</v>
      </c>
      <c r="D11" s="12" t="s">
        <v>161</v>
      </c>
      <c r="E11" s="12" t="s">
        <v>162</v>
      </c>
      <c r="F11" s="12" t="s">
        <v>163</v>
      </c>
      <c r="G11" s="12" t="s">
        <v>14</v>
      </c>
      <c r="H11" s="12">
        <v>180.5</v>
      </c>
      <c r="I11" s="22">
        <f t="shared" ref="I11:I25" si="0">H11/240</f>
        <v>0.75208333333333333</v>
      </c>
      <c r="J11" s="12">
        <v>44.5</v>
      </c>
    </row>
    <row r="12" spans="1:10" ht="20.100000000000001" customHeight="1" x14ac:dyDescent="0.25">
      <c r="A12" s="36" t="s">
        <v>301</v>
      </c>
      <c r="B12" s="12" t="s">
        <v>127</v>
      </c>
      <c r="C12" s="12" t="s">
        <v>128</v>
      </c>
      <c r="D12" s="12" t="s">
        <v>129</v>
      </c>
      <c r="E12" s="12" t="s">
        <v>130</v>
      </c>
      <c r="F12" s="12" t="s">
        <v>131</v>
      </c>
      <c r="G12" s="12" t="s">
        <v>14</v>
      </c>
      <c r="H12" s="12">
        <v>176.5</v>
      </c>
      <c r="I12" s="22">
        <f t="shared" si="0"/>
        <v>0.73541666666666672</v>
      </c>
      <c r="J12" s="12">
        <v>46</v>
      </c>
    </row>
    <row r="13" spans="1:10" ht="20.100000000000001" customHeight="1" x14ac:dyDescent="0.25">
      <c r="A13" s="12" t="s">
        <v>302</v>
      </c>
      <c r="B13" s="12" t="s">
        <v>168</v>
      </c>
      <c r="C13" s="12" t="s">
        <v>132</v>
      </c>
      <c r="D13" s="12" t="s">
        <v>133</v>
      </c>
      <c r="E13" s="12" t="s">
        <v>169</v>
      </c>
      <c r="F13" s="12" t="s">
        <v>170</v>
      </c>
      <c r="G13" s="12" t="s">
        <v>14</v>
      </c>
      <c r="H13" s="12">
        <v>165</v>
      </c>
      <c r="I13" s="22">
        <f t="shared" si="0"/>
        <v>0.6875</v>
      </c>
      <c r="J13" s="12">
        <v>40.5</v>
      </c>
    </row>
    <row r="14" spans="1:10" ht="20.100000000000001" customHeight="1" x14ac:dyDescent="0.25">
      <c r="A14" s="12" t="s">
        <v>303</v>
      </c>
      <c r="B14" s="12" t="s">
        <v>51</v>
      </c>
      <c r="C14" s="12" t="s">
        <v>132</v>
      </c>
      <c r="D14" s="12" t="s">
        <v>133</v>
      </c>
      <c r="E14" s="12" t="s">
        <v>134</v>
      </c>
      <c r="F14" s="12" t="s">
        <v>135</v>
      </c>
      <c r="G14" s="12" t="s">
        <v>14</v>
      </c>
      <c r="H14" s="12">
        <v>160.5</v>
      </c>
      <c r="I14" s="22">
        <f t="shared" si="0"/>
        <v>0.66874999999999996</v>
      </c>
      <c r="J14" s="12">
        <v>39.5</v>
      </c>
    </row>
    <row r="15" spans="1:10" ht="20.100000000000001" customHeight="1" x14ac:dyDescent="0.25">
      <c r="A15" s="12" t="s">
        <v>311</v>
      </c>
      <c r="B15" s="12" t="s">
        <v>32</v>
      </c>
      <c r="C15" s="12" t="s">
        <v>119</v>
      </c>
      <c r="D15" s="12" t="s">
        <v>120</v>
      </c>
      <c r="E15" s="12" t="s">
        <v>121</v>
      </c>
      <c r="F15" s="12" t="s">
        <v>122</v>
      </c>
      <c r="G15" s="12" t="s">
        <v>14</v>
      </c>
      <c r="H15" s="12">
        <v>160</v>
      </c>
      <c r="I15" s="22">
        <f t="shared" si="0"/>
        <v>0.66666666666666663</v>
      </c>
      <c r="J15" s="12">
        <v>40.5</v>
      </c>
    </row>
    <row r="16" spans="1:10" ht="20.100000000000001" customHeight="1" x14ac:dyDescent="0.25">
      <c r="A16" s="12" t="s">
        <v>312</v>
      </c>
      <c r="B16" s="12" t="s">
        <v>25</v>
      </c>
      <c r="C16" s="12" t="s">
        <v>156</v>
      </c>
      <c r="D16" s="12" t="s">
        <v>157</v>
      </c>
      <c r="E16" s="12" t="s">
        <v>158</v>
      </c>
      <c r="F16" s="12" t="s">
        <v>159</v>
      </c>
      <c r="G16" s="12" t="s">
        <v>14</v>
      </c>
      <c r="H16" s="12">
        <v>140.5</v>
      </c>
      <c r="I16" s="22">
        <f t="shared" si="0"/>
        <v>0.5854166666666667</v>
      </c>
      <c r="J16" s="12">
        <v>36</v>
      </c>
    </row>
    <row r="17" spans="1:10" ht="20.100000000000001" customHeight="1" x14ac:dyDescent="0.25">
      <c r="A17" s="12" t="s">
        <v>310</v>
      </c>
      <c r="B17" s="12" t="s">
        <v>27</v>
      </c>
      <c r="C17" s="12" t="s">
        <v>144</v>
      </c>
      <c r="D17" s="12" t="s">
        <v>145</v>
      </c>
      <c r="E17" s="12" t="s">
        <v>146</v>
      </c>
      <c r="F17" s="12" t="s">
        <v>147</v>
      </c>
      <c r="G17" s="12" t="s">
        <v>13</v>
      </c>
      <c r="H17" s="12">
        <v>165.5</v>
      </c>
      <c r="I17" s="22">
        <f t="shared" si="0"/>
        <v>0.68958333333333333</v>
      </c>
      <c r="J17" s="12">
        <v>41.5</v>
      </c>
    </row>
    <row r="18" spans="1:10" ht="20.100000000000001" customHeight="1" x14ac:dyDescent="0.25">
      <c r="A18" s="12" t="s">
        <v>76</v>
      </c>
      <c r="B18" s="12" t="s">
        <v>35</v>
      </c>
      <c r="C18" s="12" t="s">
        <v>148</v>
      </c>
      <c r="D18" s="12" t="s">
        <v>149</v>
      </c>
      <c r="E18" s="12" t="s">
        <v>150</v>
      </c>
      <c r="F18" s="12" t="s">
        <v>151</v>
      </c>
      <c r="G18" s="12" t="s">
        <v>13</v>
      </c>
      <c r="H18" s="12">
        <v>164.5</v>
      </c>
      <c r="I18" s="22">
        <f t="shared" si="0"/>
        <v>0.68541666666666667</v>
      </c>
      <c r="J18" s="12">
        <v>41</v>
      </c>
    </row>
    <row r="19" spans="1:10" ht="20.100000000000001" customHeight="1" x14ac:dyDescent="0.25">
      <c r="A19" s="12" t="s">
        <v>294</v>
      </c>
      <c r="B19" s="12" t="s">
        <v>37</v>
      </c>
      <c r="C19" s="12" t="s">
        <v>136</v>
      </c>
      <c r="D19" s="12" t="s">
        <v>137</v>
      </c>
      <c r="E19" s="12" t="s">
        <v>138</v>
      </c>
      <c r="F19" s="12" t="s">
        <v>139</v>
      </c>
      <c r="G19" s="12" t="s">
        <v>13</v>
      </c>
      <c r="H19" s="12">
        <v>161.5</v>
      </c>
      <c r="I19" s="22">
        <f t="shared" si="0"/>
        <v>0.67291666666666672</v>
      </c>
      <c r="J19" s="12">
        <v>39.5</v>
      </c>
    </row>
    <row r="20" spans="1:10" ht="20.100000000000001" customHeight="1" x14ac:dyDescent="0.25">
      <c r="A20" s="12" t="s">
        <v>295</v>
      </c>
      <c r="B20" s="12" t="s">
        <v>171</v>
      </c>
      <c r="C20" s="12" t="s">
        <v>172</v>
      </c>
      <c r="D20" s="12" t="s">
        <v>173</v>
      </c>
      <c r="E20" s="12" t="s">
        <v>174</v>
      </c>
      <c r="F20" s="12" t="s">
        <v>175</v>
      </c>
      <c r="G20" s="12" t="s">
        <v>13</v>
      </c>
      <c r="H20" s="12">
        <v>160.5</v>
      </c>
      <c r="I20" s="22">
        <f t="shared" si="0"/>
        <v>0.66874999999999996</v>
      </c>
      <c r="J20" s="12">
        <v>38.5</v>
      </c>
    </row>
    <row r="21" spans="1:10" ht="20.100000000000001" customHeight="1" x14ac:dyDescent="0.25">
      <c r="A21" s="12" t="s">
        <v>296</v>
      </c>
      <c r="B21" s="12" t="s">
        <v>44</v>
      </c>
      <c r="C21" s="12" t="s">
        <v>164</v>
      </c>
      <c r="D21" s="12" t="s">
        <v>165</v>
      </c>
      <c r="E21" s="12" t="s">
        <v>166</v>
      </c>
      <c r="F21" s="12" t="s">
        <v>167</v>
      </c>
      <c r="G21" s="12" t="s">
        <v>13</v>
      </c>
      <c r="H21" s="12">
        <v>160</v>
      </c>
      <c r="I21" s="22">
        <f t="shared" si="0"/>
        <v>0.66666666666666663</v>
      </c>
      <c r="J21" s="12">
        <v>39.5</v>
      </c>
    </row>
    <row r="22" spans="1:10" ht="20.100000000000001" customHeight="1" x14ac:dyDescent="0.25">
      <c r="A22" s="12" t="s">
        <v>297</v>
      </c>
      <c r="B22" s="12" t="s">
        <v>54</v>
      </c>
      <c r="C22" s="12" t="s">
        <v>123</v>
      </c>
      <c r="D22" s="12" t="s">
        <v>124</v>
      </c>
      <c r="E22" s="12" t="s">
        <v>125</v>
      </c>
      <c r="F22" s="12" t="s">
        <v>126</v>
      </c>
      <c r="G22" s="12" t="s">
        <v>13</v>
      </c>
      <c r="H22" s="12">
        <v>159.5</v>
      </c>
      <c r="I22" s="22">
        <f t="shared" si="0"/>
        <v>0.6645833333333333</v>
      </c>
      <c r="J22" s="12">
        <v>40</v>
      </c>
    </row>
    <row r="23" spans="1:10" ht="20.100000000000001" customHeight="1" x14ac:dyDescent="0.25">
      <c r="A23" s="12" t="s">
        <v>313</v>
      </c>
      <c r="B23" s="12" t="s">
        <v>36</v>
      </c>
      <c r="C23" s="12" t="s">
        <v>152</v>
      </c>
      <c r="D23" s="12" t="s">
        <v>153</v>
      </c>
      <c r="E23" s="12" t="s">
        <v>154</v>
      </c>
      <c r="F23" s="12" t="s">
        <v>155</v>
      </c>
      <c r="G23" s="12" t="s">
        <v>13</v>
      </c>
      <c r="H23" s="12">
        <v>156.5</v>
      </c>
      <c r="I23" s="22">
        <f t="shared" si="0"/>
        <v>0.65208333333333335</v>
      </c>
      <c r="J23" s="12">
        <v>40.5</v>
      </c>
    </row>
    <row r="24" spans="1:10" ht="20.100000000000001" customHeight="1" x14ac:dyDescent="0.25">
      <c r="A24" s="12" t="s">
        <v>314</v>
      </c>
      <c r="B24" s="12" t="s">
        <v>176</v>
      </c>
      <c r="C24" s="12" t="s">
        <v>177</v>
      </c>
      <c r="D24" s="12" t="s">
        <v>178</v>
      </c>
      <c r="E24" s="12" t="s">
        <v>179</v>
      </c>
      <c r="F24" s="12" t="s">
        <v>180</v>
      </c>
      <c r="G24" s="12" t="s">
        <v>13</v>
      </c>
      <c r="H24" s="12">
        <v>150</v>
      </c>
      <c r="I24" s="22">
        <f t="shared" si="0"/>
        <v>0.625</v>
      </c>
      <c r="J24" s="12">
        <v>37.5</v>
      </c>
    </row>
    <row r="25" spans="1:10" ht="20.100000000000001" customHeight="1" x14ac:dyDescent="0.25">
      <c r="A25" s="12" t="s">
        <v>315</v>
      </c>
      <c r="B25" s="12" t="s">
        <v>57</v>
      </c>
      <c r="C25" s="12" t="s">
        <v>140</v>
      </c>
      <c r="D25" s="12" t="s">
        <v>141</v>
      </c>
      <c r="E25" s="12" t="s">
        <v>142</v>
      </c>
      <c r="F25" s="12" t="s">
        <v>143</v>
      </c>
      <c r="G25" s="12" t="s">
        <v>13</v>
      </c>
      <c r="H25" s="12">
        <v>142</v>
      </c>
      <c r="I25" s="22">
        <f t="shared" si="0"/>
        <v>0.59166666666666667</v>
      </c>
      <c r="J25" s="12">
        <v>36</v>
      </c>
    </row>
  </sheetData>
  <sortState xmlns:xlrd2="http://schemas.microsoft.com/office/spreadsheetml/2017/richdata2" ref="A11:J25">
    <sortCondition ref="G11:G25" customList="Gold,Silver,Bronze"/>
    <sortCondition descending="1" ref="H11:H25"/>
    <sortCondition descending="1" ref="J11:J25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topLeftCell="A6" workbookViewId="0">
      <selection activeCell="A20" sqref="A20"/>
    </sheetView>
  </sheetViews>
  <sheetFormatPr defaultRowHeight="15" x14ac:dyDescent="0.25"/>
  <cols>
    <col min="3" max="3" width="23" customWidth="1"/>
    <col min="5" max="5" width="24.85546875" customWidth="1"/>
    <col min="7" max="7" width="8.140625" customWidth="1"/>
    <col min="8" max="8" width="9.140625" style="9"/>
    <col min="9" max="9" width="9.85546875" style="19" customWidth="1"/>
    <col min="10" max="10" width="8.28515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50</v>
      </c>
    </row>
    <row r="4" spans="1:10" ht="18.75" x14ac:dyDescent="0.3">
      <c r="A4" s="3" t="s">
        <v>79</v>
      </c>
    </row>
    <row r="5" spans="1:10" ht="18.75" x14ac:dyDescent="0.3">
      <c r="A5" s="3" t="s">
        <v>181</v>
      </c>
    </row>
    <row r="6" spans="1:10" ht="18.75" x14ac:dyDescent="0.3">
      <c r="A6" s="3" t="s">
        <v>290</v>
      </c>
    </row>
    <row r="7" spans="1:10" ht="18.75" x14ac:dyDescent="0.3">
      <c r="A7" s="3" t="s">
        <v>118</v>
      </c>
    </row>
    <row r="9" spans="1:10" x14ac:dyDescent="0.25">
      <c r="A9" s="2"/>
      <c r="B9" s="2"/>
      <c r="C9" s="2"/>
      <c r="D9" s="2"/>
      <c r="E9" s="2"/>
      <c r="F9" s="2"/>
      <c r="G9" s="2"/>
      <c r="H9" s="10"/>
      <c r="I9" s="20"/>
      <c r="J9" s="2"/>
    </row>
    <row r="10" spans="1:10" ht="15.75" x14ac:dyDescent="0.25">
      <c r="A10" s="4" t="s">
        <v>42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11" t="s">
        <v>7</v>
      </c>
      <c r="I10" s="29" t="s">
        <v>8</v>
      </c>
      <c r="J10" s="8" t="s">
        <v>9</v>
      </c>
    </row>
    <row r="11" spans="1:10" ht="20.100000000000001" customHeight="1" x14ac:dyDescent="0.25">
      <c r="A11" s="12" t="s">
        <v>298</v>
      </c>
      <c r="B11" s="12" t="s">
        <v>183</v>
      </c>
      <c r="C11" s="12" t="s">
        <v>184</v>
      </c>
      <c r="D11" s="12" t="s">
        <v>185</v>
      </c>
      <c r="E11" s="12" t="s">
        <v>186</v>
      </c>
      <c r="F11" s="12" t="s">
        <v>187</v>
      </c>
      <c r="G11" s="12" t="s">
        <v>12</v>
      </c>
      <c r="H11" s="15">
        <v>200.5</v>
      </c>
      <c r="I11" s="22">
        <f t="shared" ref="I11:I20" si="0">H11/270</f>
        <v>0.74259259259259258</v>
      </c>
      <c r="J11" s="12">
        <v>62</v>
      </c>
    </row>
    <row r="12" spans="1:10" ht="20.100000000000001" customHeight="1" x14ac:dyDescent="0.25">
      <c r="A12" s="36" t="s">
        <v>308</v>
      </c>
      <c r="B12" s="12" t="s">
        <v>127</v>
      </c>
      <c r="C12" s="12" t="s">
        <v>128</v>
      </c>
      <c r="D12" s="12" t="s">
        <v>129</v>
      </c>
      <c r="E12" s="12" t="s">
        <v>130</v>
      </c>
      <c r="F12" s="12" t="s">
        <v>131</v>
      </c>
      <c r="G12" s="12" t="s">
        <v>14</v>
      </c>
      <c r="H12" s="15">
        <v>187</v>
      </c>
      <c r="I12" s="22">
        <f t="shared" si="0"/>
        <v>0.69259259259259254</v>
      </c>
      <c r="J12" s="12">
        <v>55</v>
      </c>
    </row>
    <row r="13" spans="1:10" ht="20.100000000000001" customHeight="1" x14ac:dyDescent="0.25">
      <c r="A13" s="12" t="s">
        <v>293</v>
      </c>
      <c r="B13" s="12" t="s">
        <v>38</v>
      </c>
      <c r="C13" s="12" t="s">
        <v>160</v>
      </c>
      <c r="D13" s="12" t="s">
        <v>161</v>
      </c>
      <c r="E13" s="12" t="s">
        <v>162</v>
      </c>
      <c r="F13" s="12" t="s">
        <v>163</v>
      </c>
      <c r="G13" s="12" t="s">
        <v>14</v>
      </c>
      <c r="H13" s="15">
        <v>179</v>
      </c>
      <c r="I13" s="22">
        <f t="shared" si="0"/>
        <v>0.66296296296296298</v>
      </c>
      <c r="J13" s="12">
        <v>53</v>
      </c>
    </row>
    <row r="14" spans="1:10" ht="20.100000000000001" customHeight="1" x14ac:dyDescent="0.25">
      <c r="A14" s="12" t="s">
        <v>302</v>
      </c>
      <c r="B14" s="12" t="s">
        <v>188</v>
      </c>
      <c r="C14" s="12" t="s">
        <v>189</v>
      </c>
      <c r="D14" s="12" t="s">
        <v>190</v>
      </c>
      <c r="E14" s="12" t="s">
        <v>191</v>
      </c>
      <c r="F14" s="12" t="s">
        <v>192</v>
      </c>
      <c r="G14" s="12" t="s">
        <v>14</v>
      </c>
      <c r="H14" s="15">
        <v>176</v>
      </c>
      <c r="I14" s="22">
        <f t="shared" si="0"/>
        <v>0.6518518518518519</v>
      </c>
      <c r="J14" s="12">
        <v>53</v>
      </c>
    </row>
    <row r="15" spans="1:10" ht="20.100000000000001" customHeight="1" x14ac:dyDescent="0.25">
      <c r="A15" s="12" t="s">
        <v>303</v>
      </c>
      <c r="B15" s="12" t="s">
        <v>25</v>
      </c>
      <c r="C15" s="12" t="s">
        <v>156</v>
      </c>
      <c r="D15" s="12" t="s">
        <v>157</v>
      </c>
      <c r="E15" s="12" t="s">
        <v>158</v>
      </c>
      <c r="F15" s="12" t="s">
        <v>159</v>
      </c>
      <c r="G15" s="12" t="s">
        <v>14</v>
      </c>
      <c r="H15" s="15">
        <v>170.5</v>
      </c>
      <c r="I15" s="22">
        <f t="shared" si="0"/>
        <v>0.63148148148148153</v>
      </c>
      <c r="J15" s="12">
        <v>51</v>
      </c>
    </row>
    <row r="16" spans="1:10" ht="20.100000000000001" customHeight="1" x14ac:dyDescent="0.25">
      <c r="A16" s="12" t="s">
        <v>75</v>
      </c>
      <c r="B16" s="12" t="s">
        <v>27</v>
      </c>
      <c r="C16" s="12" t="s">
        <v>144</v>
      </c>
      <c r="D16" s="12" t="s">
        <v>145</v>
      </c>
      <c r="E16" s="12" t="s">
        <v>146</v>
      </c>
      <c r="F16" s="12" t="s">
        <v>147</v>
      </c>
      <c r="G16" s="12" t="s">
        <v>13</v>
      </c>
      <c r="H16" s="15">
        <v>179.5</v>
      </c>
      <c r="I16" s="22">
        <f t="shared" si="0"/>
        <v>0.66481481481481486</v>
      </c>
      <c r="J16" s="12">
        <v>52</v>
      </c>
    </row>
    <row r="17" spans="1:10" ht="20.100000000000001" customHeight="1" x14ac:dyDescent="0.25">
      <c r="A17" s="12" t="s">
        <v>76</v>
      </c>
      <c r="B17" s="12" t="s">
        <v>37</v>
      </c>
      <c r="C17" s="12" t="s">
        <v>136</v>
      </c>
      <c r="D17" s="12" t="s">
        <v>137</v>
      </c>
      <c r="E17" s="12" t="s">
        <v>138</v>
      </c>
      <c r="F17" s="12" t="s">
        <v>139</v>
      </c>
      <c r="G17" s="12" t="s">
        <v>13</v>
      </c>
      <c r="H17" s="15">
        <v>179</v>
      </c>
      <c r="I17" s="22">
        <f t="shared" si="0"/>
        <v>0.66296296296296298</v>
      </c>
      <c r="J17" s="12">
        <v>53</v>
      </c>
    </row>
    <row r="18" spans="1:10" ht="20.100000000000001" customHeight="1" x14ac:dyDescent="0.25">
      <c r="A18" s="12" t="s">
        <v>294</v>
      </c>
      <c r="B18" s="12" t="s">
        <v>57</v>
      </c>
      <c r="C18" s="12" t="s">
        <v>140</v>
      </c>
      <c r="D18" s="12" t="s">
        <v>141</v>
      </c>
      <c r="E18" s="12" t="s">
        <v>142</v>
      </c>
      <c r="F18" s="12" t="s">
        <v>143</v>
      </c>
      <c r="G18" s="12" t="s">
        <v>13</v>
      </c>
      <c r="H18" s="15">
        <v>170</v>
      </c>
      <c r="I18" s="22">
        <f t="shared" si="0"/>
        <v>0.62962962962962965</v>
      </c>
      <c r="J18" s="12">
        <v>51</v>
      </c>
    </row>
    <row r="19" spans="1:10" ht="20.100000000000001" customHeight="1" x14ac:dyDescent="0.25">
      <c r="A19" s="12" t="s">
        <v>295</v>
      </c>
      <c r="B19" s="12" t="s">
        <v>44</v>
      </c>
      <c r="C19" s="12" t="s">
        <v>164</v>
      </c>
      <c r="D19" s="12" t="s">
        <v>165</v>
      </c>
      <c r="E19" s="12" t="s">
        <v>166</v>
      </c>
      <c r="F19" s="12" t="s">
        <v>167</v>
      </c>
      <c r="G19" s="12" t="s">
        <v>13</v>
      </c>
      <c r="H19" s="15">
        <v>170</v>
      </c>
      <c r="I19" s="22">
        <f t="shared" si="0"/>
        <v>0.62962962962962965</v>
      </c>
      <c r="J19" s="12">
        <v>51</v>
      </c>
    </row>
    <row r="20" spans="1:10" ht="20.100000000000001" customHeight="1" x14ac:dyDescent="0.25">
      <c r="A20" s="12" t="s">
        <v>296</v>
      </c>
      <c r="B20" s="12" t="s">
        <v>35</v>
      </c>
      <c r="C20" s="12" t="s">
        <v>148</v>
      </c>
      <c r="D20" s="12" t="s">
        <v>149</v>
      </c>
      <c r="E20" s="12" t="s">
        <v>150</v>
      </c>
      <c r="F20" s="12" t="s">
        <v>151</v>
      </c>
      <c r="G20" s="12" t="s">
        <v>13</v>
      </c>
      <c r="H20" s="15">
        <v>169</v>
      </c>
      <c r="I20" s="22">
        <f t="shared" si="0"/>
        <v>0.62592592592592589</v>
      </c>
      <c r="J20" s="12">
        <v>52</v>
      </c>
    </row>
  </sheetData>
  <sortState xmlns:xlrd2="http://schemas.microsoft.com/office/spreadsheetml/2017/richdata2" ref="A11:J20">
    <sortCondition ref="G11:G20" customList="Gold,Silver,Bronze"/>
    <sortCondition descending="1" ref="H11:H20"/>
    <sortCondition descending="1" ref="J11:J20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topLeftCell="A2" workbookViewId="0">
      <selection activeCell="A16" sqref="A16"/>
    </sheetView>
  </sheetViews>
  <sheetFormatPr defaultRowHeight="15" x14ac:dyDescent="0.25"/>
  <cols>
    <col min="3" max="3" width="21.7109375" customWidth="1"/>
    <col min="5" max="5" width="24.85546875" customWidth="1"/>
    <col min="6" max="6" width="11" bestFit="1" customWidth="1"/>
    <col min="9" max="9" width="9.140625" style="19"/>
    <col min="12" max="12" width="29.28515625" customWidth="1"/>
    <col min="13" max="13" width="11.8554687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50</v>
      </c>
    </row>
    <row r="4" spans="1:11" ht="18.75" x14ac:dyDescent="0.3">
      <c r="A4" s="3" t="s">
        <v>79</v>
      </c>
    </row>
    <row r="5" spans="1:11" ht="18.75" x14ac:dyDescent="0.3">
      <c r="A5" s="3" t="s">
        <v>193</v>
      </c>
    </row>
    <row r="6" spans="1:11" ht="18.75" x14ac:dyDescent="0.3">
      <c r="A6" s="3" t="s">
        <v>306</v>
      </c>
    </row>
    <row r="7" spans="1:11" ht="18.75" x14ac:dyDescent="0.3">
      <c r="A7" s="3" t="s">
        <v>118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1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1" ht="20.100000000000001" customHeight="1" x14ac:dyDescent="0.25">
      <c r="A11" s="36" t="s">
        <v>300</v>
      </c>
      <c r="B11" s="12" t="s">
        <v>213</v>
      </c>
      <c r="C11" s="12" t="s">
        <v>214</v>
      </c>
      <c r="D11" s="12" t="s">
        <v>215</v>
      </c>
      <c r="E11" s="12" t="s">
        <v>216</v>
      </c>
      <c r="F11" s="12" t="s">
        <v>217</v>
      </c>
      <c r="G11" s="12" t="s">
        <v>14</v>
      </c>
      <c r="H11" s="12">
        <v>211</v>
      </c>
      <c r="I11" s="22">
        <f t="shared" ref="I11:I16" si="0">H11/310</f>
        <v>0.6806451612903226</v>
      </c>
      <c r="J11" s="12">
        <v>52</v>
      </c>
    </row>
    <row r="12" spans="1:11" ht="20.100000000000001" customHeight="1" x14ac:dyDescent="0.25">
      <c r="A12" s="36" t="s">
        <v>293</v>
      </c>
      <c r="B12" s="12" t="s">
        <v>49</v>
      </c>
      <c r="C12" s="12" t="s">
        <v>45</v>
      </c>
      <c r="D12" s="12" t="s">
        <v>46</v>
      </c>
      <c r="E12" s="12" t="s">
        <v>211</v>
      </c>
      <c r="F12" s="12" t="s">
        <v>212</v>
      </c>
      <c r="G12" s="12" t="s">
        <v>14</v>
      </c>
      <c r="H12" s="12">
        <v>207</v>
      </c>
      <c r="I12" s="22">
        <f t="shared" si="0"/>
        <v>0.66774193548387095</v>
      </c>
      <c r="J12" s="12">
        <v>52</v>
      </c>
    </row>
    <row r="13" spans="1:11" ht="20.100000000000001" customHeight="1" x14ac:dyDescent="0.25">
      <c r="A13" s="12" t="s">
        <v>75</v>
      </c>
      <c r="B13" s="12" t="s">
        <v>58</v>
      </c>
      <c r="C13" s="12" t="s">
        <v>203</v>
      </c>
      <c r="D13" s="12" t="s">
        <v>204</v>
      </c>
      <c r="E13" s="12" t="s">
        <v>205</v>
      </c>
      <c r="F13" s="12" t="s">
        <v>206</v>
      </c>
      <c r="G13" s="12" t="s">
        <v>13</v>
      </c>
      <c r="H13" s="12">
        <v>208.5</v>
      </c>
      <c r="I13" s="22">
        <f t="shared" si="0"/>
        <v>0.67258064516129035</v>
      </c>
      <c r="J13" s="12">
        <v>53</v>
      </c>
    </row>
    <row r="14" spans="1:11" ht="20.100000000000001" customHeight="1" x14ac:dyDescent="0.25">
      <c r="A14" s="12" t="s">
        <v>76</v>
      </c>
      <c r="B14" s="12" t="s">
        <v>198</v>
      </c>
      <c r="C14" s="12" t="s">
        <v>199</v>
      </c>
      <c r="D14" s="12" t="s">
        <v>200</v>
      </c>
      <c r="E14" s="12" t="s">
        <v>201</v>
      </c>
      <c r="F14" s="12" t="s">
        <v>202</v>
      </c>
      <c r="G14" s="12" t="s">
        <v>13</v>
      </c>
      <c r="H14" s="12">
        <v>203</v>
      </c>
      <c r="I14" s="22">
        <f t="shared" si="0"/>
        <v>0.65483870967741931</v>
      </c>
      <c r="J14" s="12">
        <v>52</v>
      </c>
      <c r="K14" s="9"/>
    </row>
    <row r="15" spans="1:11" ht="20.100000000000001" customHeight="1" x14ac:dyDescent="0.25">
      <c r="A15" s="14" t="s">
        <v>294</v>
      </c>
      <c r="B15" s="12" t="s">
        <v>66</v>
      </c>
      <c r="C15" s="12" t="s">
        <v>194</v>
      </c>
      <c r="D15" s="12" t="s">
        <v>195</v>
      </c>
      <c r="E15" s="12" t="s">
        <v>196</v>
      </c>
      <c r="F15" s="12" t="s">
        <v>197</v>
      </c>
      <c r="G15" s="12" t="s">
        <v>13</v>
      </c>
      <c r="H15" s="12">
        <v>202.5</v>
      </c>
      <c r="I15" s="22">
        <f t="shared" si="0"/>
        <v>0.65322580645161288</v>
      </c>
      <c r="J15" s="12">
        <v>52</v>
      </c>
    </row>
    <row r="16" spans="1:11" ht="20.100000000000001" customHeight="1" x14ac:dyDescent="0.25">
      <c r="A16" s="12" t="s">
        <v>295</v>
      </c>
      <c r="B16" s="12" t="s">
        <v>53</v>
      </c>
      <c r="C16" s="12" t="s">
        <v>207</v>
      </c>
      <c r="D16" s="12" t="s">
        <v>208</v>
      </c>
      <c r="E16" s="12" t="s">
        <v>209</v>
      </c>
      <c r="F16" s="12" t="s">
        <v>210</v>
      </c>
      <c r="G16" s="12" t="s">
        <v>13</v>
      </c>
      <c r="H16" s="15">
        <v>198</v>
      </c>
      <c r="I16" s="22">
        <f t="shared" si="0"/>
        <v>0.6387096774193548</v>
      </c>
      <c r="J16" s="15">
        <v>51</v>
      </c>
    </row>
    <row r="17" spans="1:10" ht="20.100000000000001" customHeight="1" x14ac:dyDescent="0.25">
      <c r="A17" s="12"/>
      <c r="B17" s="12"/>
      <c r="C17" s="12"/>
      <c r="D17" s="12"/>
      <c r="E17" s="18"/>
      <c r="F17" s="12"/>
      <c r="G17" s="12"/>
      <c r="H17" s="12"/>
      <c r="I17" s="22"/>
      <c r="J17" s="12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topLeftCell="A2" workbookViewId="0">
      <selection activeCell="A14" sqref="A14:XFD14"/>
    </sheetView>
  </sheetViews>
  <sheetFormatPr defaultRowHeight="15" x14ac:dyDescent="0.25"/>
  <cols>
    <col min="3" max="3" width="21.5703125" customWidth="1"/>
    <col min="5" max="5" width="26.42578125" customWidth="1"/>
    <col min="9" max="9" width="9.140625" style="19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50</v>
      </c>
    </row>
    <row r="4" spans="1:10" ht="18.75" x14ac:dyDescent="0.3">
      <c r="A4" s="3" t="s">
        <v>79</v>
      </c>
    </row>
    <row r="5" spans="1:10" ht="18.75" x14ac:dyDescent="0.3">
      <c r="A5" s="3" t="s">
        <v>64</v>
      </c>
    </row>
    <row r="6" spans="1:10" ht="18.75" x14ac:dyDescent="0.3">
      <c r="A6" s="3" t="s">
        <v>182</v>
      </c>
    </row>
    <row r="7" spans="1:10" ht="18.75" x14ac:dyDescent="0.3">
      <c r="A7" s="3" t="s">
        <v>218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30" t="s">
        <v>300</v>
      </c>
      <c r="B11" s="1" t="s">
        <v>219</v>
      </c>
      <c r="C11" s="1" t="s">
        <v>45</v>
      </c>
      <c r="D11" s="1" t="s">
        <v>46</v>
      </c>
      <c r="E11" s="1" t="s">
        <v>220</v>
      </c>
      <c r="F11" s="1" t="s">
        <v>221</v>
      </c>
      <c r="G11" s="1" t="s">
        <v>14</v>
      </c>
      <c r="H11" s="12">
        <v>236</v>
      </c>
      <c r="I11" s="22">
        <f t="shared" ref="I11:I16" si="0">H11/340</f>
        <v>0.69411764705882351</v>
      </c>
      <c r="J11" s="12">
        <v>55</v>
      </c>
    </row>
    <row r="12" spans="1:10" ht="20.100000000000001" customHeight="1" x14ac:dyDescent="0.25">
      <c r="A12" s="30" t="s">
        <v>293</v>
      </c>
      <c r="B12" s="1" t="s">
        <v>213</v>
      </c>
      <c r="C12" s="1" t="s">
        <v>214</v>
      </c>
      <c r="D12" s="1" t="s">
        <v>215</v>
      </c>
      <c r="E12" s="1" t="s">
        <v>216</v>
      </c>
      <c r="F12" s="1" t="s">
        <v>217</v>
      </c>
      <c r="G12" s="1" t="s">
        <v>14</v>
      </c>
      <c r="H12" s="12">
        <v>230</v>
      </c>
      <c r="I12" s="22">
        <f t="shared" si="0"/>
        <v>0.67647058823529416</v>
      </c>
      <c r="J12" s="12">
        <v>55</v>
      </c>
    </row>
    <row r="13" spans="1:10" ht="20.100000000000001" customHeight="1" x14ac:dyDescent="0.25">
      <c r="A13" s="40" t="s">
        <v>302</v>
      </c>
      <c r="B13" s="1" t="s">
        <v>49</v>
      </c>
      <c r="C13" s="1" t="s">
        <v>45</v>
      </c>
      <c r="D13" s="1" t="s">
        <v>46</v>
      </c>
      <c r="E13" s="1" t="s">
        <v>211</v>
      </c>
      <c r="F13" s="1" t="s">
        <v>212</v>
      </c>
      <c r="G13" s="1" t="s">
        <v>14</v>
      </c>
      <c r="H13" s="1">
        <v>223</v>
      </c>
      <c r="I13" s="22">
        <f t="shared" si="0"/>
        <v>0.65588235294117647</v>
      </c>
      <c r="J13" s="1">
        <v>53</v>
      </c>
    </row>
    <row r="14" spans="1:10" ht="20.100000000000001" customHeight="1" x14ac:dyDescent="0.25">
      <c r="A14" s="30" t="s">
        <v>75</v>
      </c>
      <c r="B14" s="1" t="s">
        <v>222</v>
      </c>
      <c r="C14" s="1" t="s">
        <v>223</v>
      </c>
      <c r="D14" s="1" t="s">
        <v>224</v>
      </c>
      <c r="E14" s="1" t="s">
        <v>225</v>
      </c>
      <c r="F14" s="1" t="s">
        <v>226</v>
      </c>
      <c r="G14" s="1" t="s">
        <v>13</v>
      </c>
      <c r="H14" s="12">
        <v>226.5</v>
      </c>
      <c r="I14" s="22">
        <f t="shared" si="0"/>
        <v>0.66617647058823526</v>
      </c>
      <c r="J14" s="12">
        <v>51</v>
      </c>
    </row>
    <row r="15" spans="1:10" ht="20.100000000000001" customHeight="1" x14ac:dyDescent="0.25">
      <c r="A15" s="30" t="s">
        <v>76</v>
      </c>
      <c r="B15" s="1" t="s">
        <v>53</v>
      </c>
      <c r="C15" s="1" t="s">
        <v>207</v>
      </c>
      <c r="D15" s="1" t="s">
        <v>208</v>
      </c>
      <c r="E15" s="1" t="s">
        <v>209</v>
      </c>
      <c r="F15" s="1" t="s">
        <v>210</v>
      </c>
      <c r="G15" s="1" t="s">
        <v>13</v>
      </c>
      <c r="H15" s="12">
        <v>224.5</v>
      </c>
      <c r="I15" s="22">
        <f t="shared" si="0"/>
        <v>0.66029411764705881</v>
      </c>
      <c r="J15" s="12">
        <v>54</v>
      </c>
    </row>
    <row r="16" spans="1:10" ht="20.100000000000001" customHeight="1" x14ac:dyDescent="0.25">
      <c r="A16" s="30" t="s">
        <v>294</v>
      </c>
      <c r="B16" s="1" t="s">
        <v>198</v>
      </c>
      <c r="C16" s="1" t="s">
        <v>199</v>
      </c>
      <c r="D16" s="1" t="s">
        <v>200</v>
      </c>
      <c r="E16" s="1" t="s">
        <v>201</v>
      </c>
      <c r="F16" s="1" t="s">
        <v>202</v>
      </c>
      <c r="G16" s="1" t="s">
        <v>13</v>
      </c>
      <c r="H16" s="12">
        <v>221.5</v>
      </c>
      <c r="I16" s="22">
        <f t="shared" si="0"/>
        <v>0.65147058823529413</v>
      </c>
      <c r="J16" s="12">
        <v>52</v>
      </c>
    </row>
    <row r="17" spans="1:10" ht="20.100000000000001" customHeight="1" x14ac:dyDescent="0.25">
      <c r="A17" s="30" t="s">
        <v>307</v>
      </c>
      <c r="B17" s="1" t="s">
        <v>58</v>
      </c>
      <c r="C17" s="1" t="s">
        <v>203</v>
      </c>
      <c r="D17" s="1" t="s">
        <v>204</v>
      </c>
      <c r="E17" s="1" t="s">
        <v>205</v>
      </c>
      <c r="F17" s="1" t="s">
        <v>206</v>
      </c>
      <c r="G17" s="1" t="s">
        <v>13</v>
      </c>
      <c r="H17" s="15" t="s">
        <v>307</v>
      </c>
      <c r="I17" s="23" t="s">
        <v>307</v>
      </c>
      <c r="J17" s="15" t="s">
        <v>307</v>
      </c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4"/>
  <sheetViews>
    <sheetView workbookViewId="0">
      <selection activeCell="A15" sqref="A15:XFD16"/>
    </sheetView>
  </sheetViews>
  <sheetFormatPr defaultRowHeight="15" x14ac:dyDescent="0.25"/>
  <cols>
    <col min="3" max="3" width="20.42578125" customWidth="1"/>
    <col min="5" max="5" width="20.140625" customWidth="1"/>
    <col min="7" max="7" width="7.85546875" customWidth="1"/>
    <col min="8" max="8" width="8.140625" customWidth="1"/>
    <col min="9" max="9" width="9.140625" style="19"/>
    <col min="10" max="10" width="8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50</v>
      </c>
    </row>
    <row r="4" spans="1:10" ht="18.75" x14ac:dyDescent="0.3">
      <c r="A4" s="3" t="s">
        <v>79</v>
      </c>
    </row>
    <row r="5" spans="1:10" ht="18.75" x14ac:dyDescent="0.3">
      <c r="A5" s="3" t="s">
        <v>227</v>
      </c>
    </row>
    <row r="6" spans="1:10" ht="18.75" x14ac:dyDescent="0.3">
      <c r="A6" s="3" t="s">
        <v>15</v>
      </c>
    </row>
    <row r="7" spans="1:10" ht="18.75" x14ac:dyDescent="0.3">
      <c r="A7" s="3" t="s">
        <v>118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5.75" x14ac:dyDescent="0.25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21" t="s">
        <v>8</v>
      </c>
      <c r="J10" s="7" t="s">
        <v>9</v>
      </c>
    </row>
    <row r="11" spans="1:10" ht="20.100000000000001" customHeight="1" x14ac:dyDescent="0.25">
      <c r="A11" s="14" t="s">
        <v>298</v>
      </c>
      <c r="B11" s="12" t="s">
        <v>237</v>
      </c>
      <c r="C11" s="12" t="s">
        <v>238</v>
      </c>
      <c r="D11" s="12" t="s">
        <v>239</v>
      </c>
      <c r="E11" s="12" t="s">
        <v>240</v>
      </c>
      <c r="F11" s="12" t="s">
        <v>241</v>
      </c>
      <c r="G11" s="12" t="s">
        <v>12</v>
      </c>
      <c r="H11" s="13">
        <v>209.5</v>
      </c>
      <c r="I11" s="28">
        <f>H11/290</f>
        <v>0.72241379310344822</v>
      </c>
      <c r="J11" s="13">
        <v>59</v>
      </c>
    </row>
    <row r="12" spans="1:10" ht="20.100000000000001" customHeight="1" x14ac:dyDescent="0.25">
      <c r="A12" s="12" t="s">
        <v>75</v>
      </c>
      <c r="B12" s="12" t="s">
        <v>222</v>
      </c>
      <c r="C12" s="12" t="s">
        <v>223</v>
      </c>
      <c r="D12" s="12" t="s">
        <v>224</v>
      </c>
      <c r="E12" s="12" t="s">
        <v>225</v>
      </c>
      <c r="F12" s="12" t="s">
        <v>226</v>
      </c>
      <c r="G12" s="12" t="s">
        <v>13</v>
      </c>
      <c r="H12" s="13">
        <v>193.5</v>
      </c>
      <c r="I12" s="28">
        <f>H12/290</f>
        <v>0.66724137931034477</v>
      </c>
      <c r="J12" s="13">
        <v>52</v>
      </c>
    </row>
    <row r="13" spans="1:10" ht="20.100000000000001" customHeight="1" x14ac:dyDescent="0.25">
      <c r="A13" s="12" t="s">
        <v>76</v>
      </c>
      <c r="B13" s="12" t="s">
        <v>47</v>
      </c>
      <c r="C13" s="12" t="s">
        <v>228</v>
      </c>
      <c r="D13" s="12" t="s">
        <v>229</v>
      </c>
      <c r="E13" s="12" t="s">
        <v>230</v>
      </c>
      <c r="F13" s="12" t="s">
        <v>231</v>
      </c>
      <c r="G13" s="12" t="s">
        <v>13</v>
      </c>
      <c r="H13" s="13">
        <v>189</v>
      </c>
      <c r="I13" s="28">
        <f>H13/290</f>
        <v>0.65172413793103445</v>
      </c>
      <c r="J13" s="13">
        <v>52</v>
      </c>
    </row>
    <row r="14" spans="1:10" ht="20.100000000000001" customHeight="1" x14ac:dyDescent="0.25">
      <c r="A14" s="12" t="s">
        <v>294</v>
      </c>
      <c r="B14" s="12" t="s">
        <v>232</v>
      </c>
      <c r="C14" s="12" t="s">
        <v>233</v>
      </c>
      <c r="D14" s="12" t="s">
        <v>234</v>
      </c>
      <c r="E14" s="12" t="s">
        <v>235</v>
      </c>
      <c r="F14" s="12" t="s">
        <v>236</v>
      </c>
      <c r="G14" s="12" t="s">
        <v>13</v>
      </c>
      <c r="H14" s="13">
        <v>189</v>
      </c>
      <c r="I14" s="28">
        <f>H14/290</f>
        <v>0.65172413793103445</v>
      </c>
      <c r="J14" s="13">
        <v>52</v>
      </c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workbookViewId="0">
      <selection activeCell="A11" sqref="A11:XFD11"/>
    </sheetView>
  </sheetViews>
  <sheetFormatPr defaultRowHeight="15" x14ac:dyDescent="0.25"/>
  <cols>
    <col min="3" max="3" width="24" customWidth="1"/>
    <col min="5" max="5" width="20.28515625" customWidth="1"/>
    <col min="9" max="9" width="9.140625" style="19"/>
  </cols>
  <sheetData>
    <row r="1" spans="1:10" ht="18.75" x14ac:dyDescent="0.3">
      <c r="A1" s="3" t="s">
        <v>34</v>
      </c>
    </row>
    <row r="2" spans="1:10" ht="18.75" x14ac:dyDescent="0.3">
      <c r="A2" s="3" t="s">
        <v>10</v>
      </c>
    </row>
    <row r="3" spans="1:10" ht="18.75" x14ac:dyDescent="0.3">
      <c r="A3" s="3" t="s">
        <v>55</v>
      </c>
    </row>
    <row r="4" spans="1:10" ht="18.75" x14ac:dyDescent="0.3">
      <c r="A4" s="3" t="s">
        <v>79</v>
      </c>
    </row>
    <row r="5" spans="1:10" ht="18.75" x14ac:dyDescent="0.3">
      <c r="A5" s="3" t="s">
        <v>242</v>
      </c>
    </row>
    <row r="6" spans="1:10" ht="18.75" x14ac:dyDescent="0.3">
      <c r="A6" s="3" t="s">
        <v>182</v>
      </c>
    </row>
    <row r="7" spans="1:10" ht="18.75" x14ac:dyDescent="0.3">
      <c r="A7" s="3" t="s">
        <v>218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5.75" x14ac:dyDescent="0.25">
      <c r="A10" s="4" t="s">
        <v>20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4" t="s">
        <v>300</v>
      </c>
      <c r="B11" s="12" t="s">
        <v>65</v>
      </c>
      <c r="C11" s="12" t="s">
        <v>71</v>
      </c>
      <c r="D11" s="12" t="s">
        <v>72</v>
      </c>
      <c r="E11" s="12" t="s">
        <v>73</v>
      </c>
      <c r="F11" s="12" t="s">
        <v>74</v>
      </c>
      <c r="G11" s="12" t="s">
        <v>14</v>
      </c>
      <c r="H11" s="15">
        <v>246.5</v>
      </c>
      <c r="I11" s="34">
        <v>0.72499999999999998</v>
      </c>
      <c r="J11" s="15">
        <v>60</v>
      </c>
    </row>
    <row r="12" spans="1:10" ht="20.100000000000001" customHeight="1" x14ac:dyDescent="0.25">
      <c r="A12" s="14" t="s">
        <v>293</v>
      </c>
      <c r="B12" s="12" t="s">
        <v>247</v>
      </c>
      <c r="C12" s="12" t="s">
        <v>67</v>
      </c>
      <c r="D12" s="12" t="s">
        <v>68</v>
      </c>
      <c r="E12" s="12" t="s">
        <v>69</v>
      </c>
      <c r="F12" s="12" t="s">
        <v>70</v>
      </c>
      <c r="G12" s="12" t="s">
        <v>14</v>
      </c>
      <c r="H12" s="33">
        <v>236</v>
      </c>
      <c r="I12" s="34">
        <v>0.69410000000000005</v>
      </c>
      <c r="J12" s="33">
        <v>55</v>
      </c>
    </row>
    <row r="13" spans="1:10" ht="20.100000000000001" customHeight="1" x14ac:dyDescent="0.25">
      <c r="A13" s="14" t="s">
        <v>302</v>
      </c>
      <c r="B13" s="12" t="s">
        <v>39</v>
      </c>
      <c r="C13" s="12" t="s">
        <v>243</v>
      </c>
      <c r="D13" s="12" t="s">
        <v>244</v>
      </c>
      <c r="E13" s="12" t="s">
        <v>245</v>
      </c>
      <c r="F13" s="12" t="s">
        <v>246</v>
      </c>
      <c r="G13" s="12" t="s">
        <v>14</v>
      </c>
      <c r="H13" s="12">
        <v>216</v>
      </c>
      <c r="I13" s="34">
        <v>0.63529999999999998</v>
      </c>
      <c r="J13" s="12">
        <v>51</v>
      </c>
    </row>
    <row r="14" spans="1:10" ht="20.100000000000001" customHeight="1" x14ac:dyDescent="0.25">
      <c r="A14" s="14" t="s">
        <v>75</v>
      </c>
      <c r="B14" s="12" t="s">
        <v>47</v>
      </c>
      <c r="C14" s="12" t="s">
        <v>228</v>
      </c>
      <c r="D14" s="12" t="s">
        <v>229</v>
      </c>
      <c r="E14" s="12" t="s">
        <v>230</v>
      </c>
      <c r="F14" s="12" t="s">
        <v>231</v>
      </c>
      <c r="G14" s="12" t="s">
        <v>13</v>
      </c>
      <c r="H14" s="12">
        <v>227.5</v>
      </c>
      <c r="I14" s="34">
        <v>0.66910000000000003</v>
      </c>
      <c r="J14" s="12">
        <v>55</v>
      </c>
    </row>
    <row r="15" spans="1:10" s="35" customFormat="1" ht="20.100000000000001" customHeight="1" x14ac:dyDescent="0.25">
      <c r="A15" s="14" t="s">
        <v>307</v>
      </c>
      <c r="B15" s="12" t="s">
        <v>237</v>
      </c>
      <c r="C15" s="12" t="s">
        <v>238</v>
      </c>
      <c r="D15" s="12" t="s">
        <v>239</v>
      </c>
      <c r="E15" s="12" t="s">
        <v>240</v>
      </c>
      <c r="F15" s="12" t="s">
        <v>241</v>
      </c>
      <c r="G15" s="12" t="s">
        <v>12</v>
      </c>
      <c r="H15" s="12" t="s">
        <v>307</v>
      </c>
      <c r="I15" s="22" t="s">
        <v>307</v>
      </c>
      <c r="J15" s="12" t="s">
        <v>307</v>
      </c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D307B-1941-40F8-93F3-64C888F61F8F}">
  <dimension ref="A1:J14"/>
  <sheetViews>
    <sheetView workbookViewId="0">
      <selection sqref="A1:L16"/>
    </sheetView>
  </sheetViews>
  <sheetFormatPr defaultRowHeight="15" x14ac:dyDescent="0.25"/>
  <cols>
    <col min="3" max="3" width="17.5703125" customWidth="1"/>
    <col min="4" max="4" width="8" customWidth="1"/>
    <col min="5" max="5" width="21.71093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48</v>
      </c>
    </row>
    <row r="4" spans="1:10" ht="18.75" x14ac:dyDescent="0.3">
      <c r="A4" s="3" t="s">
        <v>79</v>
      </c>
    </row>
    <row r="5" spans="1:10" ht="18.75" x14ac:dyDescent="0.3">
      <c r="A5" s="3" t="s">
        <v>248</v>
      </c>
    </row>
    <row r="6" spans="1:10" ht="18.75" x14ac:dyDescent="0.3">
      <c r="A6" s="3" t="s">
        <v>78</v>
      </c>
    </row>
    <row r="7" spans="1:10" ht="18.75" x14ac:dyDescent="0.3">
      <c r="A7" s="3" t="s">
        <v>218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spans="1:10" ht="20.100000000000001" customHeight="1" x14ac:dyDescent="0.25">
      <c r="A11" s="14" t="s">
        <v>292</v>
      </c>
      <c r="B11" s="12" t="s">
        <v>28</v>
      </c>
      <c r="C11" s="12" t="s">
        <v>249</v>
      </c>
      <c r="D11" s="12" t="s">
        <v>250</v>
      </c>
      <c r="E11" s="12" t="s">
        <v>251</v>
      </c>
      <c r="F11" s="12" t="s">
        <v>252</v>
      </c>
      <c r="G11" s="12" t="s">
        <v>14</v>
      </c>
      <c r="H11" s="12">
        <v>265</v>
      </c>
      <c r="I11" s="23">
        <f>H11/390</f>
        <v>0.67948717948717952</v>
      </c>
      <c r="J11" s="12">
        <v>56</v>
      </c>
    </row>
    <row r="12" spans="1:10" ht="20.100000000000001" customHeight="1" x14ac:dyDescent="0.25">
      <c r="A12" s="14" t="s">
        <v>293</v>
      </c>
      <c r="B12" s="12" t="s">
        <v>65</v>
      </c>
      <c r="C12" s="12" t="s">
        <v>71</v>
      </c>
      <c r="D12" s="12" t="s">
        <v>72</v>
      </c>
      <c r="E12" s="12" t="s">
        <v>73</v>
      </c>
      <c r="F12" s="12" t="s">
        <v>74</v>
      </c>
      <c r="G12" s="12" t="s">
        <v>14</v>
      </c>
      <c r="H12" s="12">
        <v>264</v>
      </c>
      <c r="I12" s="23">
        <f>H12/390</f>
        <v>0.67692307692307696</v>
      </c>
      <c r="J12" s="15">
        <v>54</v>
      </c>
    </row>
    <row r="13" spans="1:10" ht="20.100000000000001" customHeight="1" x14ac:dyDescent="0.25">
      <c r="A13" s="14" t="s">
        <v>75</v>
      </c>
      <c r="B13" s="12" t="s">
        <v>26</v>
      </c>
      <c r="C13" s="12" t="s">
        <v>258</v>
      </c>
      <c r="D13" s="12" t="s">
        <v>259</v>
      </c>
      <c r="E13" s="12" t="s">
        <v>260</v>
      </c>
      <c r="F13" s="12" t="s">
        <v>261</v>
      </c>
      <c r="G13" s="12" t="s">
        <v>13</v>
      </c>
      <c r="H13" s="12">
        <v>256.5</v>
      </c>
      <c r="I13" s="23">
        <f>H13/390</f>
        <v>0.65769230769230769</v>
      </c>
      <c r="J13" s="12">
        <v>53</v>
      </c>
    </row>
    <row r="14" spans="1:10" ht="20.100000000000001" customHeight="1" x14ac:dyDescent="0.25">
      <c r="A14" s="14" t="s">
        <v>307</v>
      </c>
      <c r="B14" s="12" t="s">
        <v>253</v>
      </c>
      <c r="C14" s="12" t="s">
        <v>254</v>
      </c>
      <c r="D14" s="12" t="s">
        <v>255</v>
      </c>
      <c r="E14" s="12" t="s">
        <v>256</v>
      </c>
      <c r="F14" s="12" t="s">
        <v>257</v>
      </c>
      <c r="G14" s="12" t="s">
        <v>13</v>
      </c>
      <c r="H14" s="15" t="s">
        <v>307</v>
      </c>
      <c r="I14" s="23" t="s">
        <v>307</v>
      </c>
      <c r="J14" s="15" t="s">
        <v>307</v>
      </c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Class 1 Prelim  17a</vt:lpstr>
      <vt:lpstr>Class 2 Prelim 19 Q</vt:lpstr>
      <vt:lpstr>Class 3 Novice 23</vt:lpstr>
      <vt:lpstr>Class 4 Novice 37a</vt:lpstr>
      <vt:lpstr>Class 5 Ele 40</vt:lpstr>
      <vt:lpstr>Class 6 Ele 53 Q</vt:lpstr>
      <vt:lpstr>Class 7 Medium 61</vt:lpstr>
      <vt:lpstr>Class 8 Med 73 Q</vt:lpstr>
      <vt:lpstr>Class 9 AM91 Q</vt:lpstr>
      <vt:lpstr>Sheet1</vt:lpstr>
      <vt:lpstr>Class 13 Inter I Q</vt:lpstr>
      <vt:lpstr>Class 14 Inter II</vt:lpstr>
      <vt:lpstr>Class 17 Novice FSM </vt:lpstr>
      <vt:lpstr>Class 19 Med FSM </vt:lpstr>
      <vt:lpstr>Class 20 Adv Med FSM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2021-06-29T16:54:26Z</cp:lastPrinted>
  <dcterms:created xsi:type="dcterms:W3CDTF">2019-10-07T12:12:15Z</dcterms:created>
  <dcterms:modified xsi:type="dcterms:W3CDTF">2022-06-26T16:31:09Z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